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 activeTab="6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externalReferences>
    <externalReference r:id="rId8"/>
  </externalReferences>
  <definedNames>
    <definedName name="pre">[1]GeneralInfo!$S$1:$S$3</definedName>
    <definedName name="yy">[1]GeneralInfo!$S$1:$S$5</definedName>
  </definedNames>
  <calcPr calcId="124519"/>
</workbook>
</file>

<file path=xl/calcChain.xml><?xml version="1.0" encoding="utf-8"?>
<calcChain xmlns="http://schemas.openxmlformats.org/spreadsheetml/2006/main">
  <c r="K10" i="6"/>
  <c r="K9"/>
  <c r="N8"/>
  <c r="K7"/>
  <c r="R12" i="7"/>
  <c r="P12"/>
  <c r="Q12" s="1"/>
  <c r="M12"/>
  <c r="L12"/>
  <c r="I12"/>
  <c r="E12"/>
  <c r="D12"/>
  <c r="C12"/>
  <c r="Q10"/>
  <c r="N10"/>
  <c r="H10"/>
  <c r="J10" s="1"/>
  <c r="K10" s="1"/>
  <c r="F10"/>
  <c r="O10" s="1"/>
  <c r="Q9"/>
  <c r="N9"/>
  <c r="H9"/>
  <c r="J9" s="1"/>
  <c r="K9" s="1"/>
  <c r="F9"/>
  <c r="O9" s="1"/>
  <c r="Q8"/>
  <c r="N8"/>
  <c r="N12" s="1"/>
  <c r="H8"/>
  <c r="H12" s="1"/>
  <c r="F8"/>
  <c r="O8" s="1"/>
  <c r="Q6"/>
  <c r="N6"/>
  <c r="H6"/>
  <c r="J6" s="1"/>
  <c r="K6" s="1"/>
  <c r="F6"/>
  <c r="O6" s="1"/>
  <c r="T18" i="5"/>
  <c r="R18"/>
  <c r="P18"/>
  <c r="Q18" s="1"/>
  <c r="M18"/>
  <c r="L18"/>
  <c r="I18"/>
  <c r="E18"/>
  <c r="D18"/>
  <c r="C18"/>
  <c r="Q16"/>
  <c r="N16"/>
  <c r="H16"/>
  <c r="J16" s="1"/>
  <c r="K16" s="1"/>
  <c r="F16"/>
  <c r="G16" s="1"/>
  <c r="Q15"/>
  <c r="N15"/>
  <c r="H15"/>
  <c r="J15" s="1"/>
  <c r="K15" s="1"/>
  <c r="F15"/>
  <c r="S15" s="1"/>
  <c r="Q14"/>
  <c r="N14"/>
  <c r="J14"/>
  <c r="K14" s="1"/>
  <c r="H14"/>
  <c r="G14"/>
  <c r="F14"/>
  <c r="S14" s="1"/>
  <c r="Q13"/>
  <c r="N13"/>
  <c r="H13"/>
  <c r="J13" s="1"/>
  <c r="K13" s="1"/>
  <c r="F13"/>
  <c r="S13" s="1"/>
  <c r="Q12"/>
  <c r="N12"/>
  <c r="J12"/>
  <c r="K12" s="1"/>
  <c r="H12"/>
  <c r="G12"/>
  <c r="F12"/>
  <c r="S12" s="1"/>
  <c r="Q11"/>
  <c r="N11"/>
  <c r="H11"/>
  <c r="J11" s="1"/>
  <c r="K11" s="1"/>
  <c r="F11"/>
  <c r="S11" s="1"/>
  <c r="Q10"/>
  <c r="N10"/>
  <c r="J10"/>
  <c r="K10" s="1"/>
  <c r="H10"/>
  <c r="G10"/>
  <c r="F10"/>
  <c r="S10" s="1"/>
  <c r="Q9"/>
  <c r="N9"/>
  <c r="N18" s="1"/>
  <c r="H9"/>
  <c r="H18" s="1"/>
  <c r="F9"/>
  <c r="O9" s="1"/>
  <c r="S7"/>
  <c r="Q7"/>
  <c r="N7"/>
  <c r="H7"/>
  <c r="J7" s="1"/>
  <c r="K7" s="1"/>
  <c r="F7"/>
  <c r="O7" s="1"/>
  <c r="Q50" i="4"/>
  <c r="I50"/>
  <c r="Q48"/>
  <c r="I48"/>
  <c r="Q43"/>
  <c r="I43"/>
  <c r="Q42"/>
  <c r="I42"/>
  <c r="Q41"/>
  <c r="I41"/>
  <c r="Q40"/>
  <c r="I40"/>
  <c r="Q39"/>
  <c r="I39"/>
  <c r="Q38"/>
  <c r="I38"/>
  <c r="Q37"/>
  <c r="I37"/>
  <c r="Q36"/>
  <c r="I36"/>
  <c r="V34"/>
  <c r="R34"/>
  <c r="P34"/>
  <c r="O34"/>
  <c r="N34"/>
  <c r="L34"/>
  <c r="K34"/>
  <c r="J34"/>
  <c r="H34"/>
  <c r="I34" s="1"/>
  <c r="G34"/>
  <c r="F34"/>
  <c r="E34"/>
  <c r="D34"/>
  <c r="Q33"/>
  <c r="I33"/>
  <c r="Q32"/>
  <c r="K32"/>
  <c r="J32"/>
  <c r="I32"/>
  <c r="Q31"/>
  <c r="I31"/>
  <c r="Q30"/>
  <c r="I30"/>
  <c r="Q29"/>
  <c r="I29"/>
  <c r="Q28"/>
  <c r="I28"/>
  <c r="Q27"/>
  <c r="I27"/>
  <c r="Q26"/>
  <c r="I26"/>
  <c r="Q25"/>
  <c r="I25"/>
  <c r="Q24"/>
  <c r="I24"/>
  <c r="Q23"/>
  <c r="I23"/>
  <c r="J17"/>
  <c r="J16"/>
  <c r="J15"/>
  <c r="J14"/>
  <c r="J13"/>
  <c r="J10"/>
  <c r="J9"/>
  <c r="J8"/>
  <c r="G6" i="7" l="1"/>
  <c r="G8"/>
  <c r="J8"/>
  <c r="K8" s="1"/>
  <c r="G9"/>
  <c r="G10"/>
  <c r="F12"/>
  <c r="O12" s="1"/>
  <c r="G7" i="5"/>
  <c r="J12" i="7"/>
  <c r="K12" s="1"/>
  <c r="S9" i="5"/>
  <c r="G9"/>
  <c r="J9"/>
  <c r="O10"/>
  <c r="G11"/>
  <c r="O12"/>
  <c r="G13"/>
  <c r="O14"/>
  <c r="G15"/>
  <c r="O16"/>
  <c r="S16"/>
  <c r="F18"/>
  <c r="S18" s="1"/>
  <c r="O11"/>
  <c r="O13"/>
  <c r="O15"/>
  <c r="Q34" i="4"/>
  <c r="G12" i="7" l="1"/>
  <c r="O18" i="5"/>
  <c r="G18"/>
  <c r="J18"/>
  <c r="K18" s="1"/>
  <c r="K9"/>
</calcChain>
</file>

<file path=xl/sharedStrings.xml><?xml version="1.0" encoding="utf-8"?>
<sst xmlns="http://schemas.openxmlformats.org/spreadsheetml/2006/main" count="682" uniqueCount="156">
  <si>
    <t>General information about company</t>
  </si>
  <si>
    <t>Scrip code</t>
  </si>
  <si>
    <t>Name of the company</t>
  </si>
  <si>
    <t>B &amp; A LIMITED</t>
  </si>
  <si>
    <t>Whether company is SME</t>
  </si>
  <si>
    <t>No</t>
  </si>
  <si>
    <t>Class of Security</t>
  </si>
  <si>
    <t>Equity Shares</t>
  </si>
  <si>
    <t>Type of report</t>
  </si>
  <si>
    <t>Quarterly</t>
  </si>
  <si>
    <t>Quarter Ended / Half year ended/Date of Report (For Prelisting / Allotment)</t>
  </si>
  <si>
    <t>30-09-2016</t>
  </si>
  <si>
    <t>Date of allotment / extinguishment (in case Capital Restructuring selected) / Listing Date</t>
  </si>
  <si>
    <t/>
  </si>
  <si>
    <t>Shareholding pattern filed under</t>
  </si>
  <si>
    <t>Regulation 31 (1) (b)</t>
  </si>
  <si>
    <t>Sr. No.</t>
  </si>
  <si>
    <t>Particular</t>
  </si>
  <si>
    <t>Yes/No</t>
  </si>
  <si>
    <t>Whether the Listed Entity has issued any partly paid up shares?</t>
  </si>
  <si>
    <t>Whether the Listed Entity has issued any Convertible Securities ?</t>
  </si>
  <si>
    <t>Whether the Listed Entity has issued any Warrants ?</t>
  </si>
  <si>
    <t>Whether the Listed Entity has any shares against which depository receipts are issued?</t>
  </si>
  <si>
    <t>Whether the Listed Entity has any shares in locked-in?</t>
  </si>
  <si>
    <t>Whether any shares held by promoters are pledge or otherwise encumbered?</t>
  </si>
  <si>
    <t>Yes</t>
  </si>
  <si>
    <t>Whether company has equity shares with differential voting rights?</t>
  </si>
  <si>
    <t>Table I - Summary Statement holding of specified securities</t>
  </si>
  <si>
    <t>Note  : Data will be automatically populated from shareholding pattern sheet -  Data Entry Restricted in this sheet</t>
  </si>
  <si>
    <t>Category
(I)</t>
  </si>
  <si>
    <t>Category of shareholder
(II)</t>
  </si>
  <si>
    <t>Nos. Of shareholders
(III)</t>
  </si>
  <si>
    <t>No. of fully paid up equity shares held
(IV)</t>
  </si>
  <si>
    <t>No. Of Partly paid-up equity shares held
(V)</t>
  </si>
  <si>
    <t>No. Of shares underlying Depository Receipts
(VI)</t>
  </si>
  <si>
    <t>Total nos. shares
held
(VII) = (IV)+(V)+ (VI)</t>
  </si>
  <si>
    <t>Shareholding as a % of total no. of shares (calculated as per SCRR, 1957)
(VIII)
As a % of (A+B+C2)</t>
  </si>
  <si>
    <t>Number of Voting Rights
held in each class of
securities
(IX)</t>
  </si>
  <si>
    <t>No. Of Shares Underlying Outstanding convertible securities
(X)</t>
  </si>
  <si>
    <t>No. of Shares Underlying Outstanding Warrants (Xi)</t>
  </si>
  <si>
    <t>No. Of Shares Underlying Outstanding convertible securities and No. Of Warrants
(Xi) (a)</t>
  </si>
  <si>
    <t>Shareholding , as a % assuming full conversion of convertible securities ( as a percentage of diluted share capital)
(XI)= (VII)+(X)
As a % of (A+B+C2)</t>
  </si>
  <si>
    <t>Number of Locked in shares
(XII)</t>
  </si>
  <si>
    <t>Number of Shares pledged or otherwise encumbered
(XIII)</t>
  </si>
  <si>
    <t>Number of equity shares held in dematerialized form 
(XIV)</t>
  </si>
  <si>
    <t>No of Voting  (XIV)  Rights</t>
  </si>
  <si>
    <t>Total as a % of
(A+B+C)</t>
  </si>
  <si>
    <t>Class
eg:
X</t>
  </si>
  <si>
    <t>Class
eg:y</t>
  </si>
  <si>
    <t>Total</t>
  </si>
  <si>
    <t>No.
(a)</t>
  </si>
  <si>
    <t>As a % of total Shares held
(b)</t>
  </si>
  <si>
    <t>(A)</t>
  </si>
  <si>
    <t>Promoter &amp; Promoter Group</t>
  </si>
  <si>
    <t>(B)</t>
  </si>
  <si>
    <t>Public</t>
  </si>
  <si>
    <t>(C)</t>
  </si>
  <si>
    <t>Non Promoter- Non Public</t>
  </si>
  <si>
    <t>(C1)</t>
  </si>
  <si>
    <t>Shares underlying DRs</t>
  </si>
  <si>
    <t>(C2)</t>
  </si>
  <si>
    <t>Shares held by Employee Trusts</t>
  </si>
  <si>
    <t>Sr.</t>
  </si>
  <si>
    <t>Category &amp; Name
of the
Shareholders
(I)</t>
  </si>
  <si>
    <t>Number of Voting Rights held in each class of securities
(IX)</t>
  </si>
  <si>
    <t>No of Voting (XIV)
Rights</t>
  </si>
  <si>
    <t>Total as
a % of
Total
Voting
rights</t>
  </si>
  <si>
    <t>A</t>
  </si>
  <si>
    <t>Table II - Statement showing shareholding pattern of the Promoter and Promoter Group</t>
  </si>
  <si>
    <t>(1)</t>
  </si>
  <si>
    <t>Indian</t>
  </si>
  <si>
    <t>(a)</t>
  </si>
  <si>
    <t>Individuals/Hindu undivided Family</t>
  </si>
  <si>
    <t>(b)</t>
  </si>
  <si>
    <t>Central  Government/ State Government(s)</t>
  </si>
  <si>
    <t>(c)</t>
  </si>
  <si>
    <t>Financial  Institutions/ Banks</t>
  </si>
  <si>
    <t>(d)</t>
  </si>
  <si>
    <t>Any Other (specify)</t>
  </si>
  <si>
    <t>Sub-Total (A)(1)</t>
  </si>
  <si>
    <t>(2)</t>
  </si>
  <si>
    <t>Foreign</t>
  </si>
  <si>
    <t>Individuals (NonResident Individuals/ Foreign Individuals)</t>
  </si>
  <si>
    <t>Government</t>
  </si>
  <si>
    <t>Institutions</t>
  </si>
  <si>
    <t>Foreign Portfolio Investor</t>
  </si>
  <si>
    <t>(e)</t>
  </si>
  <si>
    <t>Sub-Total (A)(2)</t>
  </si>
  <si>
    <t xml:space="preserve">Total Shareholding of Promoter and Promoter Group (A)=(A)(1)+(A)(2) </t>
  </si>
  <si>
    <t>Details of Shares which remain unclaimed for Promoter &amp; Promoter Group</t>
  </si>
  <si>
    <t>B</t>
  </si>
  <si>
    <t>Table III - Statement showing shareholding pattern of the Public shareholder</t>
  </si>
  <si>
    <t xml:space="preserve">Note : Kindly show details of shareholders having more than one percentage of total no of shares. Please refer software manual. </t>
  </si>
  <si>
    <t>Mutual Funds</t>
  </si>
  <si>
    <t>Venture Capital Funds</t>
  </si>
  <si>
    <t>Alternate Investment Funds</t>
  </si>
  <si>
    <t>Foreign Venture Capital Investors</t>
  </si>
  <si>
    <t>Foreign Portfolio Investors</t>
  </si>
  <si>
    <t>(f)</t>
  </si>
  <si>
    <t>(g)</t>
  </si>
  <si>
    <t>Insurance  Companies</t>
  </si>
  <si>
    <t>(h)</t>
  </si>
  <si>
    <t>Provident Funds/ Pension Funds</t>
  </si>
  <si>
    <t>(i)</t>
  </si>
  <si>
    <t>Sub-Total (B)(1)</t>
  </si>
  <si>
    <t>( 2 )</t>
  </si>
  <si>
    <t>Central  Government/  State  Government(s)/ President of India</t>
  </si>
  <si>
    <t>Sub-Total (B)(2)</t>
  </si>
  <si>
    <t>( 3 )</t>
  </si>
  <si>
    <t>Non-institutions</t>
  </si>
  <si>
    <t>(a(i))</t>
  </si>
  <si>
    <t xml:space="preserve">Individuals -  
i.Individual shareholders holding nominal share capital up to Rs. 2 lakhs. </t>
  </si>
  <si>
    <t>(a(ii))</t>
  </si>
  <si>
    <t>Individuals -  
ii. Individual shareholders holding nominal share capital in excess of Rs. 2 lakhs.</t>
  </si>
  <si>
    <t>NBFCs registered with RBI</t>
  </si>
  <si>
    <t>Employee Trusts</t>
  </si>
  <si>
    <t>Overseas Depositories (holding DRs) (balancing figure)</t>
  </si>
  <si>
    <t>Sub-Total (B)(3)</t>
  </si>
  <si>
    <t>Total Public Shareholding (B)=(B)(1)+(B)(2)+(B)(3)</t>
  </si>
  <si>
    <t>Details of the shareholders acting as persons in Concert for Public</t>
  </si>
  <si>
    <t>Details of Shares which remain unclaimed for Public</t>
  </si>
  <si>
    <t>C</t>
  </si>
  <si>
    <t>Table IV - Statement showing shareholding pattern of the Non Promoter- Non Public shareholder</t>
  </si>
  <si>
    <t>( 1 )</t>
  </si>
  <si>
    <t>Custodian/DR  Holder - Name of DR Holders  (If Available)</t>
  </si>
  <si>
    <t>Employee Benefit Trust (under SEBI (Share based Employee Benefit) Regulations, 2014)</t>
  </si>
  <si>
    <t>Total NonPromoter- Non Public  Shareholding 
(C)= (C)(1)+(C)(2)</t>
  </si>
  <si>
    <t>Total ( A+B+C2 )</t>
  </si>
  <si>
    <t>Total (A+B+C )</t>
  </si>
  <si>
    <t>Searial No.</t>
  </si>
  <si>
    <t>Name
of the 
Shareholders
     (I)</t>
  </si>
  <si>
    <t>PAN 
(II)</t>
  </si>
  <si>
    <t>Shareholding , as a % assuming full conversion of convertible securities (as a percentage of diluted share capital)
(XI)= (VII)+(Xi)(a)
As a % of (A+B+C2)</t>
  </si>
  <si>
    <t>No of Voting (XIV) Rights</t>
  </si>
  <si>
    <t>Class
eg:X</t>
  </si>
  <si>
    <t>A1(a)</t>
  </si>
  <si>
    <t>HEMENDRA PRASAD BAROOAH</t>
  </si>
  <si>
    <t xml:space="preserve">SHARMILA SHETTY </t>
  </si>
  <si>
    <t>SOMNATH CHATTERJEE</t>
  </si>
  <si>
    <t>MRIDUL MAHANTA</t>
  </si>
  <si>
    <t>PADMA KANTA M,AHANTA</t>
  </si>
  <si>
    <t>TRIDIV MAHANTA</t>
  </si>
  <si>
    <t>DEENA RAJ</t>
  </si>
  <si>
    <t>NEELA BOSE</t>
  </si>
  <si>
    <t>Click here to go back</t>
  </si>
  <si>
    <t>Shareholding , as a % assuming full conversion of convertible securities (as a percentage of diluted share capital)
(XI)= (VII)+(X)
As a % of (A+B+C2)</t>
  </si>
  <si>
    <t>B3(a(iI))</t>
  </si>
  <si>
    <t>Individuals - ii. Individual shareholders holding nominal share capital in excess of Rs. 2 lakhs.</t>
  </si>
  <si>
    <t>PRAKASH JAIN</t>
  </si>
  <si>
    <t>KAPIL NARENDRA GUPTA</t>
  </si>
  <si>
    <t>SANGEETHA S</t>
  </si>
  <si>
    <t>Category</t>
  </si>
  <si>
    <t>Category / More than 1 percentage</t>
  </si>
  <si>
    <t>No.
of the 
Shareholders
     (I)</t>
  </si>
  <si>
    <t>Foreign Individuals</t>
  </si>
  <si>
    <t>Bodies Corporate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</si>
</sst>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;[Red]0"/>
    <numFmt numFmtId="165" formatCode="0.00;[Red]0.00"/>
    <numFmt numFmtId="166" formatCode="#,##0.00;[Red]#,##0.00"/>
    <numFmt numFmtId="167" formatCode="_ * #,##0.00_ ;_ * \-#,##0.00_ ;_ * &quot;-&quot;??_ ;_ @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4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1"/>
      <color rgb="FFD8D8D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EBF5"/>
        <bgColor indexed="64"/>
      </patternFill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theme="4" tint="0.5999633777886288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5999633777886288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/>
      <right/>
      <top style="thin">
        <color indexed="64"/>
      </top>
      <bottom style="thin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4506668294322"/>
      </bottom>
      <diagonal/>
    </border>
    <border>
      <left/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/>
      <top style="thin">
        <color theme="4" tint="0.399945066682943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-0.24994659260841701"/>
      </bottom>
      <diagonal/>
    </border>
    <border>
      <left style="thin">
        <color indexed="64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/>
      <top style="thin">
        <color theme="4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/>
      <diagonal/>
    </border>
    <border>
      <left/>
      <right style="thin">
        <color indexed="64"/>
      </right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/>
      <top/>
      <bottom style="thin">
        <color theme="4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4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08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indent="2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 indent="2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left" vertical="center" indent="2"/>
    </xf>
    <xf numFmtId="0" fontId="0" fillId="3" borderId="4" xfId="0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 wrapText="1" indent="2"/>
    </xf>
    <xf numFmtId="49" fontId="0" fillId="4" borderId="4" xfId="0" applyNumberForma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 wrapText="1" indent="2"/>
    </xf>
    <xf numFmtId="0" fontId="0" fillId="3" borderId="5" xfId="0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left" vertical="center"/>
    </xf>
    <xf numFmtId="0" fontId="0" fillId="5" borderId="4" xfId="0" applyFill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 wrapText="1"/>
    </xf>
    <xf numFmtId="0" fontId="0" fillId="3" borderId="5" xfId="0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164" fontId="0" fillId="6" borderId="6" xfId="0" applyNumberFormat="1" applyFill="1" applyBorder="1" applyProtection="1">
      <protection hidden="1"/>
    </xf>
    <xf numFmtId="165" fontId="0" fillId="6" borderId="6" xfId="0" applyNumberFormat="1" applyFill="1" applyBorder="1" applyProtection="1">
      <protection hidden="1"/>
    </xf>
    <xf numFmtId="166" fontId="0" fillId="6" borderId="6" xfId="0" applyNumberFormat="1" applyFill="1" applyBorder="1" applyProtection="1">
      <protection hidden="1"/>
    </xf>
    <xf numFmtId="0" fontId="0" fillId="0" borderId="6" xfId="0" applyBorder="1"/>
    <xf numFmtId="2" fontId="0" fillId="6" borderId="6" xfId="1" applyNumberFormat="1" applyFont="1" applyFill="1" applyBorder="1" applyProtection="1">
      <protection hidden="1"/>
    </xf>
    <xf numFmtId="167" fontId="0" fillId="8" borderId="12" xfId="1" applyNumberFormat="1" applyFont="1" applyFill="1" applyBorder="1" applyAlignment="1" applyProtection="1">
      <alignment horizontal="right"/>
      <protection hidden="1"/>
    </xf>
    <xf numFmtId="167" fontId="0" fillId="8" borderId="13" xfId="1" applyNumberFormat="1" applyFont="1" applyFill="1" applyBorder="1" applyAlignment="1" applyProtection="1">
      <alignment horizontal="right"/>
      <protection hidden="1"/>
    </xf>
    <xf numFmtId="167" fontId="0" fillId="8" borderId="9" xfId="1" applyNumberFormat="1" applyFont="1" applyFill="1" applyBorder="1" applyAlignment="1" applyProtection="1">
      <alignment horizontal="right"/>
      <protection hidden="1"/>
    </xf>
    <xf numFmtId="167" fontId="0" fillId="8" borderId="14" xfId="1" applyNumberFormat="1" applyFont="1" applyFill="1" applyBorder="1" applyAlignment="1" applyProtection="1">
      <alignment horizontal="right"/>
      <protection hidden="1"/>
    </xf>
    <xf numFmtId="167" fontId="0" fillId="8" borderId="15" xfId="1" applyNumberFormat="1" applyFont="1" applyFill="1" applyBorder="1" applyAlignment="1" applyProtection="1">
      <alignment horizontal="right"/>
      <protection hidden="1"/>
    </xf>
    <xf numFmtId="0" fontId="2" fillId="0" borderId="6" xfId="0" applyFont="1" applyBorder="1" applyAlignment="1">
      <alignment horizontal="left" wrapText="1" indent="2"/>
    </xf>
    <xf numFmtId="167" fontId="0" fillId="8" borderId="11" xfId="1" applyNumberFormat="1" applyFont="1" applyFill="1" applyBorder="1" applyAlignment="1" applyProtection="1">
      <alignment horizontal="right"/>
      <protection hidden="1"/>
    </xf>
    <xf numFmtId="167" fontId="0" fillId="8" borderId="16" xfId="1" applyNumberFormat="1" applyFont="1" applyFill="1" applyBorder="1" applyAlignment="1" applyProtection="1">
      <alignment horizontal="right"/>
      <protection hidden="1"/>
    </xf>
    <xf numFmtId="167" fontId="0" fillId="8" borderId="17" xfId="1" applyNumberFormat="1" applyFont="1" applyFill="1" applyBorder="1" applyAlignment="1" applyProtection="1">
      <alignment horizontal="right"/>
      <protection hidden="1"/>
    </xf>
    <xf numFmtId="0" fontId="7" fillId="0" borderId="6" xfId="0" applyFont="1" applyBorder="1"/>
    <xf numFmtId="0" fontId="7" fillId="0" borderId="6" xfId="0" applyFont="1" applyBorder="1" applyAlignment="1">
      <alignment horizontal="right" wrapText="1"/>
    </xf>
    <xf numFmtId="164" fontId="2" fillId="6" borderId="6" xfId="0" applyNumberFormat="1" applyFont="1" applyFill="1" applyBorder="1" applyProtection="1">
      <protection hidden="1"/>
    </xf>
    <xf numFmtId="164" fontId="2" fillId="9" borderId="6" xfId="0" applyNumberFormat="1" applyFont="1" applyFill="1" applyBorder="1" applyProtection="1">
      <protection hidden="1"/>
    </xf>
    <xf numFmtId="165" fontId="2" fillId="6" borderId="6" xfId="0" applyNumberFormat="1" applyFont="1" applyFill="1" applyBorder="1" applyProtection="1">
      <protection hidden="1"/>
    </xf>
    <xf numFmtId="0" fontId="0" fillId="7" borderId="9" xfId="0" applyFont="1" applyFill="1" applyBorder="1" applyAlignment="1">
      <alignment horizontal="center" vertical="center"/>
    </xf>
    <xf numFmtId="0" fontId="0" fillId="7" borderId="12" xfId="0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2" fontId="0" fillId="7" borderId="6" xfId="1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0" fillId="7" borderId="8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0" fillId="7" borderId="9" xfId="0" applyFont="1" applyFill="1" applyBorder="1" applyAlignment="1">
      <alignment horizontal="center" vertical="center" wrapText="1"/>
    </xf>
    <xf numFmtId="2" fontId="0" fillId="7" borderId="6" xfId="0" applyNumberFormat="1" applyFont="1" applyFill="1" applyBorder="1" applyAlignment="1">
      <alignment horizontal="center" vertical="center" wrapText="1"/>
    </xf>
    <xf numFmtId="0" fontId="0" fillId="7" borderId="10" xfId="0" applyFont="1" applyFill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 wrapText="1"/>
    </xf>
    <xf numFmtId="0" fontId="0" fillId="7" borderId="15" xfId="0" applyFont="1" applyFill="1" applyBorder="1" applyAlignment="1">
      <alignment horizontal="center" vertical="center" wrapText="1"/>
    </xf>
    <xf numFmtId="0" fontId="0" fillId="7" borderId="10" xfId="0" applyFont="1" applyFill="1" applyBorder="1" applyAlignment="1">
      <alignment horizontal="center" vertical="center" wrapText="1"/>
    </xf>
    <xf numFmtId="0" fontId="0" fillId="7" borderId="11" xfId="0" applyFont="1" applyFill="1" applyBorder="1" applyAlignment="1">
      <alignment horizontal="center" vertical="center"/>
    </xf>
    <xf numFmtId="0" fontId="0" fillId="7" borderId="16" xfId="0" applyFont="1" applyFill="1" applyBorder="1" applyAlignment="1">
      <alignment horizontal="center" vertical="center" wrapText="1"/>
    </xf>
    <xf numFmtId="0" fontId="0" fillId="7" borderId="17" xfId="0" applyFont="1" applyFill="1" applyBorder="1" applyAlignment="1">
      <alignment horizontal="center" vertical="center" wrapText="1"/>
    </xf>
    <xf numFmtId="2" fontId="0" fillId="7" borderId="6" xfId="0" applyNumberFormat="1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0" fillId="7" borderId="11" xfId="0" applyFont="1" applyFill="1" applyBorder="1" applyAlignment="1">
      <alignment horizontal="center" vertical="center" wrapText="1"/>
    </xf>
    <xf numFmtId="1" fontId="0" fillId="7" borderId="6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 indent="2"/>
    </xf>
    <xf numFmtId="49" fontId="2" fillId="0" borderId="18" xfId="0" applyNumberFormat="1" applyFont="1" applyBorder="1" applyAlignment="1">
      <alignment horizontal="center" vertical="center"/>
    </xf>
    <xf numFmtId="0" fontId="2" fillId="10" borderId="12" xfId="0" applyFont="1" applyFill="1" applyBorder="1" applyAlignment="1">
      <alignment vertical="center"/>
    </xf>
    <xf numFmtId="0" fontId="2" fillId="10" borderId="19" xfId="0" applyFont="1" applyFill="1" applyBorder="1" applyAlignment="1">
      <alignment vertical="center"/>
    </xf>
    <xf numFmtId="2" fontId="2" fillId="10" borderId="19" xfId="1" applyNumberFormat="1" applyFont="1" applyFill="1" applyBorder="1" applyAlignment="1">
      <alignment vertical="center"/>
    </xf>
    <xf numFmtId="2" fontId="2" fillId="10" borderId="19" xfId="0" applyNumberFormat="1" applyFont="1" applyFill="1" applyBorder="1" applyAlignment="1">
      <alignment vertical="center"/>
    </xf>
    <xf numFmtId="1" fontId="2" fillId="10" borderId="19" xfId="0" applyNumberFormat="1" applyFont="1" applyFill="1" applyBorder="1" applyAlignment="1">
      <alignment vertical="center"/>
    </xf>
    <xf numFmtId="0" fontId="2" fillId="10" borderId="20" xfId="0" applyFont="1" applyFill="1" applyBorder="1" applyAlignment="1">
      <alignment vertical="center"/>
    </xf>
    <xf numFmtId="49" fontId="0" fillId="0" borderId="21" xfId="0" applyNumberFormat="1" applyBorder="1" applyAlignment="1">
      <alignment horizontal="center" vertical="center"/>
    </xf>
    <xf numFmtId="0" fontId="8" fillId="0" borderId="22" xfId="2" applyBorder="1" applyAlignment="1">
      <alignment horizontal="left" vertical="center" indent="1"/>
    </xf>
    <xf numFmtId="0" fontId="8" fillId="0" borderId="23" xfId="2" applyBorder="1" applyAlignment="1">
      <alignment vertical="center"/>
    </xf>
    <xf numFmtId="0" fontId="0" fillId="11" borderId="24" xfId="0" applyFill="1" applyBorder="1" applyAlignment="1" applyProtection="1">
      <alignment horizontal="right" vertical="center"/>
      <protection hidden="1"/>
    </xf>
    <xf numFmtId="164" fontId="0" fillId="11" borderId="21" xfId="0" applyNumberFormat="1" applyFill="1" applyBorder="1" applyProtection="1">
      <protection hidden="1"/>
    </xf>
    <xf numFmtId="165" fontId="0" fillId="11" borderId="21" xfId="1" applyNumberFormat="1" applyFont="1" applyFill="1" applyBorder="1" applyProtection="1">
      <protection hidden="1"/>
    </xf>
    <xf numFmtId="2" fontId="0" fillId="11" borderId="21" xfId="1" applyNumberFormat="1" applyFont="1" applyFill="1" applyBorder="1" applyProtection="1">
      <protection hidden="1"/>
    </xf>
    <xf numFmtId="165" fontId="0" fillId="11" borderId="21" xfId="0" applyNumberFormat="1" applyFill="1" applyBorder="1" applyProtection="1">
      <protection hidden="1"/>
    </xf>
    <xf numFmtId="1" fontId="0" fillId="11" borderId="21" xfId="1" applyNumberFormat="1" applyFont="1" applyFill="1" applyBorder="1" applyProtection="1">
      <protection hidden="1"/>
    </xf>
    <xf numFmtId="165" fontId="0" fillId="11" borderId="21" xfId="0" applyNumberFormat="1" applyFill="1" applyBorder="1" applyAlignment="1" applyProtection="1">
      <alignment horizontal="right"/>
      <protection hidden="1"/>
    </xf>
    <xf numFmtId="0" fontId="0" fillId="0" borderId="21" xfId="0" applyBorder="1" applyAlignment="1">
      <alignment horizontal="center" vertical="center"/>
    </xf>
    <xf numFmtId="0" fontId="8" fillId="0" borderId="25" xfId="2" applyBorder="1" applyAlignment="1">
      <alignment horizontal="left" vertical="center" indent="1"/>
    </xf>
    <xf numFmtId="2" fontId="0" fillId="11" borderId="21" xfId="1" applyNumberFormat="1" applyFont="1" applyFill="1" applyBorder="1" applyProtection="1">
      <protection locked="0"/>
    </xf>
    <xf numFmtId="0" fontId="0" fillId="11" borderId="21" xfId="0" applyFill="1" applyBorder="1" applyAlignment="1" applyProtection="1">
      <alignment horizontal="right" vertical="center"/>
      <protection hidden="1"/>
    </xf>
    <xf numFmtId="0" fontId="0" fillId="11" borderId="21" xfId="0" applyFill="1" applyBorder="1" applyProtection="1">
      <protection hidden="1"/>
    </xf>
    <xf numFmtId="49" fontId="0" fillId="0" borderId="26" xfId="0" applyNumberFormat="1" applyBorder="1" applyAlignment="1">
      <alignment horizontal="center" vertical="center"/>
    </xf>
    <xf numFmtId="0" fontId="8" fillId="0" borderId="27" xfId="2" applyBorder="1" applyAlignment="1">
      <alignment horizontal="left" vertical="center" indent="1"/>
    </xf>
    <xf numFmtId="164" fontId="0" fillId="11" borderId="26" xfId="0" applyNumberFormat="1" applyFill="1" applyBorder="1" applyProtection="1">
      <protection hidden="1"/>
    </xf>
    <xf numFmtId="165" fontId="0" fillId="11" borderId="26" xfId="1" applyNumberFormat="1" applyFont="1" applyFill="1" applyBorder="1" applyProtection="1">
      <protection hidden="1"/>
    </xf>
    <xf numFmtId="165" fontId="0" fillId="11" borderId="26" xfId="0" applyNumberFormat="1" applyFill="1" applyBorder="1" applyProtection="1">
      <protection hidden="1"/>
    </xf>
    <xf numFmtId="165" fontId="0" fillId="11" borderId="26" xfId="0" applyNumberFormat="1" applyFill="1" applyBorder="1" applyAlignment="1" applyProtection="1">
      <alignment horizontal="right"/>
      <protection hidden="1"/>
    </xf>
    <xf numFmtId="0" fontId="2" fillId="7" borderId="6" xfId="0" applyFont="1" applyFill="1" applyBorder="1" applyAlignment="1">
      <alignment horizontal="right"/>
    </xf>
    <xf numFmtId="0" fontId="0" fillId="6" borderId="6" xfId="0" applyFill="1" applyBorder="1" applyProtection="1">
      <protection hidden="1"/>
    </xf>
    <xf numFmtId="1" fontId="0" fillId="6" borderId="6" xfId="0" applyNumberFormat="1" applyFill="1" applyBorder="1" applyProtection="1">
      <protection hidden="1"/>
    </xf>
    <xf numFmtId="165" fontId="0" fillId="9" borderId="6" xfId="1" applyNumberFormat="1" applyFont="1" applyFill="1" applyBorder="1" applyProtection="1">
      <protection hidden="1"/>
    </xf>
    <xf numFmtId="2" fontId="0" fillId="6" borderId="6" xfId="0" applyNumberFormat="1" applyFill="1" applyBorder="1" applyProtection="1">
      <protection hidden="1"/>
    </xf>
    <xf numFmtId="165" fontId="0" fillId="6" borderId="6" xfId="1" applyNumberFormat="1" applyFont="1" applyFill="1" applyBorder="1" applyProtection="1">
      <protection hidden="1"/>
    </xf>
    <xf numFmtId="165" fontId="0" fillId="9" borderId="6" xfId="0" applyNumberFormat="1" applyFill="1" applyBorder="1" applyProtection="1">
      <protection hidden="1"/>
    </xf>
    <xf numFmtId="165" fontId="0" fillId="11" borderId="6" xfId="0" applyNumberFormat="1" applyFill="1" applyBorder="1" applyAlignment="1" applyProtection="1">
      <alignment horizontal="right"/>
      <protection hidden="1"/>
    </xf>
    <xf numFmtId="165" fontId="0" fillId="11" borderId="6" xfId="0" applyNumberFormat="1" applyFill="1" applyBorder="1" applyProtection="1">
      <protection hidden="1"/>
    </xf>
    <xf numFmtId="49" fontId="2" fillId="0" borderId="24" xfId="0" applyNumberFormat="1" applyFont="1" applyBorder="1" applyAlignment="1">
      <alignment horizontal="center" vertical="center"/>
    </xf>
    <xf numFmtId="0" fontId="2" fillId="10" borderId="1" xfId="0" applyFont="1" applyFill="1" applyBorder="1" applyAlignment="1">
      <alignment vertical="center"/>
    </xf>
    <xf numFmtId="0" fontId="2" fillId="10" borderId="8" xfId="0" applyFont="1" applyFill="1" applyBorder="1" applyAlignment="1">
      <alignment vertical="center"/>
    </xf>
    <xf numFmtId="2" fontId="2" fillId="10" borderId="8" xfId="1" applyNumberFormat="1" applyFont="1" applyFill="1" applyBorder="1" applyAlignment="1">
      <alignment vertical="center"/>
    </xf>
    <xf numFmtId="2" fontId="2" fillId="10" borderId="8" xfId="0" applyNumberFormat="1" applyFont="1" applyFill="1" applyBorder="1" applyAlignment="1">
      <alignment vertical="center"/>
    </xf>
    <xf numFmtId="1" fontId="2" fillId="10" borderId="8" xfId="0" applyNumberFormat="1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8" fillId="0" borderId="28" xfId="2" applyBorder="1" applyAlignment="1">
      <alignment horizontal="left" vertical="center" wrapText="1" indent="1"/>
    </xf>
    <xf numFmtId="1" fontId="0" fillId="11" borderId="24" xfId="0" applyNumberFormat="1" applyFill="1" applyBorder="1" applyAlignment="1" applyProtection="1">
      <alignment horizontal="right" vertical="center"/>
      <protection hidden="1"/>
    </xf>
    <xf numFmtId="165" fontId="0" fillId="11" borderId="24" xfId="1" applyNumberFormat="1" applyFont="1" applyFill="1" applyBorder="1" applyProtection="1">
      <protection hidden="1"/>
    </xf>
    <xf numFmtId="165" fontId="0" fillId="11" borderId="24" xfId="1" applyNumberFormat="1" applyFont="1" applyFill="1" applyBorder="1" applyAlignment="1" applyProtection="1">
      <alignment horizontal="right" vertical="center"/>
      <protection hidden="1"/>
    </xf>
    <xf numFmtId="165" fontId="0" fillId="11" borderId="24" xfId="0" applyNumberFormat="1" applyFill="1" applyBorder="1" applyProtection="1">
      <protection hidden="1"/>
    </xf>
    <xf numFmtId="165" fontId="0" fillId="11" borderId="24" xfId="0" applyNumberFormat="1" applyFill="1" applyBorder="1" applyAlignment="1" applyProtection="1">
      <alignment horizontal="right"/>
      <protection hidden="1"/>
    </xf>
    <xf numFmtId="0" fontId="8" fillId="0" borderId="29" xfId="2" applyBorder="1" applyAlignment="1">
      <alignment horizontal="left" vertical="center" indent="1"/>
    </xf>
    <xf numFmtId="1" fontId="0" fillId="11" borderId="21" xfId="0" applyNumberFormat="1" applyFill="1" applyBorder="1" applyAlignment="1" applyProtection="1">
      <alignment horizontal="right" vertical="center"/>
      <protection hidden="1"/>
    </xf>
    <xf numFmtId="165" fontId="0" fillId="11" borderId="21" xfId="1" applyNumberFormat="1" applyFont="1" applyFill="1" applyBorder="1" applyAlignment="1" applyProtection="1">
      <alignment horizontal="right" vertical="center"/>
      <protection hidden="1"/>
    </xf>
    <xf numFmtId="0" fontId="0" fillId="0" borderId="26" xfId="0" applyBorder="1" applyAlignment="1">
      <alignment horizontal="center" vertical="center"/>
    </xf>
    <xf numFmtId="0" fontId="8" fillId="0" borderId="30" xfId="2" applyBorder="1" applyAlignment="1">
      <alignment horizontal="left" vertical="center" indent="1"/>
    </xf>
    <xf numFmtId="0" fontId="0" fillId="11" borderId="26" xfId="0" applyFill="1" applyBorder="1" applyAlignment="1" applyProtection="1">
      <alignment horizontal="right" vertical="center"/>
      <protection hidden="1"/>
    </xf>
    <xf numFmtId="1" fontId="0" fillId="11" borderId="26" xfId="0" applyNumberFormat="1" applyFill="1" applyBorder="1" applyAlignment="1" applyProtection="1">
      <alignment horizontal="right" vertical="center"/>
      <protection hidden="1"/>
    </xf>
    <xf numFmtId="165" fontId="0" fillId="11" borderId="26" xfId="1" applyNumberFormat="1" applyFont="1" applyFill="1" applyBorder="1" applyAlignment="1" applyProtection="1">
      <alignment horizontal="right" vertical="center"/>
      <protection hidden="1"/>
    </xf>
    <xf numFmtId="0" fontId="0" fillId="11" borderId="6" xfId="0" applyFill="1" applyBorder="1" applyProtection="1">
      <protection hidden="1"/>
    </xf>
    <xf numFmtId="1" fontId="0" fillId="11" borderId="6" xfId="0" applyNumberFormat="1" applyFill="1" applyBorder="1" applyProtection="1">
      <protection hidden="1"/>
    </xf>
    <xf numFmtId="2" fontId="0" fillId="11" borderId="6" xfId="0" applyNumberFormat="1" applyFill="1" applyBorder="1" applyProtection="1">
      <protection hidden="1"/>
    </xf>
    <xf numFmtId="2" fontId="0" fillId="9" borderId="6" xfId="0" applyNumberFormat="1" applyFill="1" applyBorder="1" applyProtection="1">
      <protection hidden="1"/>
    </xf>
    <xf numFmtId="0" fontId="2" fillId="7" borderId="6" xfId="0" applyFont="1" applyFill="1" applyBorder="1" applyAlignment="1">
      <alignment horizontal="right" wrapText="1"/>
    </xf>
    <xf numFmtId="0" fontId="0" fillId="0" borderId="24" xfId="0" applyBorder="1"/>
    <xf numFmtId="0" fontId="8" fillId="0" borderId="0" xfId="2" applyAlignment="1">
      <alignment horizontal="left" vertical="center" indent="1"/>
    </xf>
    <xf numFmtId="49" fontId="6" fillId="2" borderId="21" xfId="0" applyNumberFormat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 wrapText="1"/>
    </xf>
    <xf numFmtId="0" fontId="9" fillId="2" borderId="32" xfId="0" applyFont="1" applyFill="1" applyBorder="1" applyAlignment="1">
      <alignment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" fillId="10" borderId="26" xfId="0" applyFont="1" applyFill="1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8" fillId="0" borderId="28" xfId="2" applyBorder="1" applyAlignment="1">
      <alignment horizontal="left" vertical="center" indent="1"/>
    </xf>
    <xf numFmtId="164" fontId="0" fillId="3" borderId="21" xfId="0" applyNumberFormat="1" applyFill="1" applyBorder="1" applyAlignment="1" applyProtection="1">
      <alignment horizontal="right"/>
      <protection locked="0"/>
    </xf>
    <xf numFmtId="164" fontId="0" fillId="11" borderId="21" xfId="0" applyNumberFormat="1" applyFill="1" applyBorder="1" applyAlignment="1" applyProtection="1">
      <alignment horizontal="right" vertical="center"/>
      <protection hidden="1"/>
    </xf>
    <xf numFmtId="165" fontId="0" fillId="11" borderId="21" xfId="1" applyNumberFormat="1" applyFont="1" applyFill="1" applyBorder="1"/>
    <xf numFmtId="164" fontId="0" fillId="3" borderId="21" xfId="0" applyNumberFormat="1" applyFill="1" applyBorder="1" applyAlignment="1" applyProtection="1">
      <alignment horizontal="right"/>
      <protection locked="0" hidden="1"/>
    </xf>
    <xf numFmtId="165" fontId="0" fillId="11" borderId="21" xfId="0" applyNumberFormat="1" applyFill="1" applyBorder="1"/>
    <xf numFmtId="1" fontId="0" fillId="8" borderId="33" xfId="0" applyNumberFormat="1" applyFill="1" applyBorder="1" applyAlignment="1" applyProtection="1">
      <alignment horizontal="center" vertical="center"/>
      <protection hidden="1"/>
    </xf>
    <xf numFmtId="1" fontId="0" fillId="8" borderId="34" xfId="0" applyNumberFormat="1" applyFill="1" applyBorder="1" applyAlignment="1" applyProtection="1">
      <alignment horizontal="center" vertical="center"/>
      <protection hidden="1"/>
    </xf>
    <xf numFmtId="1" fontId="0" fillId="8" borderId="14" xfId="0" applyNumberFormat="1" applyFill="1" applyBorder="1" applyAlignment="1" applyProtection="1">
      <alignment horizontal="center" vertical="center"/>
      <protection hidden="1"/>
    </xf>
    <xf numFmtId="1" fontId="0" fillId="8" borderId="15" xfId="0" applyNumberFormat="1" applyFill="1" applyBorder="1" applyAlignment="1" applyProtection="1">
      <alignment horizontal="center" vertical="center"/>
      <protection hidden="1"/>
    </xf>
    <xf numFmtId="165" fontId="0" fillId="11" borderId="26" xfId="1" applyNumberFormat="1" applyFont="1" applyFill="1" applyBorder="1"/>
    <xf numFmtId="165" fontId="0" fillId="11" borderId="26" xfId="0" applyNumberFormat="1" applyFill="1" applyBorder="1"/>
    <xf numFmtId="165" fontId="0" fillId="9" borderId="6" xfId="1" applyNumberFormat="1" applyFont="1" applyFill="1" applyBorder="1"/>
    <xf numFmtId="165" fontId="0" fillId="9" borderId="6" xfId="0" applyNumberFormat="1" applyFill="1" applyBorder="1"/>
    <xf numFmtId="165" fontId="0" fillId="11" borderId="6" xfId="0" applyNumberFormat="1" applyFill="1" applyBorder="1" applyAlignment="1" applyProtection="1">
      <alignment horizontal="right" vertical="center"/>
      <protection hidden="1"/>
    </xf>
    <xf numFmtId="49" fontId="2" fillId="0" borderId="10" xfId="0" applyNumberFormat="1" applyFont="1" applyBorder="1" applyAlignment="1">
      <alignment horizontal="center" vertical="center"/>
    </xf>
    <xf numFmtId="0" fontId="8" fillId="0" borderId="0" xfId="2" applyAlignment="1">
      <alignment horizontal="left" vertical="center" wrapText="1" indent="1"/>
    </xf>
    <xf numFmtId="0" fontId="8" fillId="10" borderId="2" xfId="2" applyFill="1" applyBorder="1" applyAlignment="1">
      <alignment horizontal="left" vertical="center" wrapText="1" indent="1"/>
    </xf>
    <xf numFmtId="1" fontId="0" fillId="11" borderId="10" xfId="0" applyNumberFormat="1" applyFill="1" applyBorder="1" applyAlignment="1" applyProtection="1">
      <alignment horizontal="right"/>
      <protection hidden="1"/>
    </xf>
    <xf numFmtId="165" fontId="0" fillId="11" borderId="10" xfId="1" applyNumberFormat="1" applyFont="1" applyFill="1" applyBorder="1" applyAlignment="1"/>
    <xf numFmtId="0" fontId="0" fillId="11" borderId="10" xfId="0" applyFill="1" applyBorder="1" applyAlignment="1" applyProtection="1">
      <alignment horizontal="right" vertical="center"/>
      <protection hidden="1"/>
    </xf>
    <xf numFmtId="165" fontId="0" fillId="11" borderId="10" xfId="0" applyNumberFormat="1" applyFill="1" applyBorder="1"/>
    <xf numFmtId="164" fontId="0" fillId="3" borderId="10" xfId="0" applyNumberFormat="1" applyFill="1" applyBorder="1" applyAlignment="1" applyProtection="1">
      <alignment horizontal="right"/>
      <protection locked="0"/>
    </xf>
    <xf numFmtId="165" fontId="0" fillId="11" borderId="10" xfId="0" applyNumberFormat="1" applyFill="1" applyBorder="1" applyAlignment="1" applyProtection="1">
      <alignment horizontal="right" vertical="center"/>
      <protection hidden="1"/>
    </xf>
    <xf numFmtId="0" fontId="0" fillId="6" borderId="6" xfId="0" applyFill="1" applyBorder="1"/>
    <xf numFmtId="1" fontId="0" fillId="6" borderId="6" xfId="0" applyNumberFormat="1" applyFill="1" applyBorder="1"/>
    <xf numFmtId="2" fontId="0" fillId="6" borderId="6" xfId="0" applyNumberFormat="1" applyFill="1" applyBorder="1"/>
    <xf numFmtId="165" fontId="0" fillId="11" borderId="6" xfId="1" applyNumberFormat="1" applyFont="1" applyFill="1" applyBorder="1" applyAlignment="1" applyProtection="1">
      <alignment horizontal="right" vertical="center"/>
      <protection hidden="1"/>
    </xf>
    <xf numFmtId="0" fontId="2" fillId="10" borderId="14" xfId="0" applyFont="1" applyFill="1" applyBorder="1" applyAlignment="1">
      <alignment vertical="center"/>
    </xf>
    <xf numFmtId="0" fontId="2" fillId="10" borderId="35" xfId="0" applyFont="1" applyFill="1" applyBorder="1" applyAlignment="1">
      <alignment vertical="center"/>
    </xf>
    <xf numFmtId="2" fontId="2" fillId="10" borderId="35" xfId="1" applyNumberFormat="1" applyFont="1" applyFill="1" applyBorder="1" applyAlignment="1">
      <alignment vertical="center"/>
    </xf>
    <xf numFmtId="2" fontId="2" fillId="10" borderId="35" xfId="0" applyNumberFormat="1" applyFont="1" applyFill="1" applyBorder="1" applyAlignment="1">
      <alignment vertical="center"/>
    </xf>
    <xf numFmtId="0" fontId="2" fillId="10" borderId="36" xfId="0" applyFont="1" applyFill="1" applyBorder="1" applyAlignment="1">
      <alignment vertical="center"/>
    </xf>
    <xf numFmtId="0" fontId="2" fillId="10" borderId="24" xfId="0" applyFont="1" applyFill="1" applyBorder="1" applyAlignment="1">
      <alignment vertical="center"/>
    </xf>
    <xf numFmtId="0" fontId="0" fillId="5" borderId="21" xfId="0" applyFill="1" applyBorder="1" applyAlignment="1"/>
    <xf numFmtId="1" fontId="0" fillId="11" borderId="21" xfId="0" applyNumberFormat="1" applyFill="1" applyBorder="1" applyAlignment="1" applyProtection="1">
      <alignment horizontal="right"/>
      <protection hidden="1"/>
    </xf>
    <xf numFmtId="165" fontId="0" fillId="11" borderId="21" xfId="1" applyNumberFormat="1" applyFont="1" applyFill="1" applyBorder="1" applyAlignment="1"/>
    <xf numFmtId="0" fontId="0" fillId="11" borderId="21" xfId="0" applyFill="1" applyBorder="1" applyAlignment="1" applyProtection="1">
      <alignment horizontal="right"/>
      <protection hidden="1"/>
    </xf>
    <xf numFmtId="165" fontId="0" fillId="11" borderId="21" xfId="1" applyNumberFormat="1" applyFont="1" applyFill="1" applyBorder="1" applyAlignment="1" applyProtection="1">
      <alignment horizontal="right"/>
      <protection hidden="1"/>
    </xf>
    <xf numFmtId="165" fontId="0" fillId="11" borderId="21" xfId="0" applyNumberFormat="1" applyFill="1" applyBorder="1" applyAlignment="1"/>
    <xf numFmtId="2" fontId="0" fillId="3" borderId="21" xfId="0" applyNumberFormat="1" applyFill="1" applyBorder="1" applyAlignment="1" applyProtection="1">
      <alignment horizontal="right"/>
      <protection locked="0"/>
    </xf>
    <xf numFmtId="0" fontId="8" fillId="0" borderId="29" xfId="2" applyBorder="1" applyAlignment="1">
      <alignment horizontal="left" wrapText="1" indent="1"/>
    </xf>
    <xf numFmtId="0" fontId="8" fillId="0" borderId="29" xfId="2" applyBorder="1" applyAlignment="1">
      <alignment horizontal="left" vertical="center" wrapText="1" indent="1"/>
    </xf>
    <xf numFmtId="0" fontId="0" fillId="5" borderId="26" xfId="0" applyFill="1" applyBorder="1" applyAlignment="1"/>
    <xf numFmtId="1" fontId="0" fillId="11" borderId="26" xfId="0" applyNumberFormat="1" applyFill="1" applyBorder="1" applyAlignment="1" applyProtection="1">
      <alignment horizontal="right"/>
      <protection hidden="1"/>
    </xf>
    <xf numFmtId="165" fontId="0" fillId="11" borderId="26" xfId="1" applyNumberFormat="1" applyFont="1" applyFill="1" applyBorder="1" applyAlignment="1"/>
    <xf numFmtId="0" fontId="0" fillId="11" borderId="26" xfId="0" applyFill="1" applyBorder="1" applyAlignment="1" applyProtection="1">
      <alignment horizontal="right"/>
      <protection hidden="1"/>
    </xf>
    <xf numFmtId="165" fontId="0" fillId="11" borderId="26" xfId="1" applyNumberFormat="1" applyFont="1" applyFill="1" applyBorder="1" applyAlignment="1" applyProtection="1">
      <alignment horizontal="right"/>
      <protection hidden="1"/>
    </xf>
    <xf numFmtId="165" fontId="0" fillId="11" borderId="26" xfId="0" applyNumberFormat="1" applyFill="1" applyBorder="1" applyAlignment="1"/>
    <xf numFmtId="0" fontId="0" fillId="6" borderId="6" xfId="0" applyFill="1" applyBorder="1" applyAlignment="1" applyProtection="1">
      <protection hidden="1"/>
    </xf>
    <xf numFmtId="1" fontId="0" fillId="6" borderId="6" xfId="0" applyNumberFormat="1" applyFill="1" applyBorder="1" applyAlignment="1" applyProtection="1">
      <alignment horizontal="right"/>
      <protection hidden="1"/>
    </xf>
    <xf numFmtId="165" fontId="0" fillId="9" borderId="6" xfId="1" applyNumberFormat="1" applyFont="1" applyFill="1" applyBorder="1" applyAlignment="1"/>
    <xf numFmtId="2" fontId="0" fillId="6" borderId="6" xfId="0" applyNumberFormat="1" applyFill="1" applyBorder="1" applyAlignment="1" applyProtection="1">
      <protection hidden="1"/>
    </xf>
    <xf numFmtId="0" fontId="0" fillId="6" borderId="6" xfId="0" applyFill="1" applyBorder="1" applyAlignment="1" applyProtection="1">
      <alignment horizontal="right"/>
      <protection hidden="1"/>
    </xf>
    <xf numFmtId="165" fontId="0" fillId="9" borderId="6" xfId="1" applyNumberFormat="1" applyFont="1" applyFill="1" applyBorder="1" applyAlignment="1" applyProtection="1">
      <alignment horizontal="right"/>
      <protection hidden="1"/>
    </xf>
    <xf numFmtId="165" fontId="0" fillId="9" borderId="6" xfId="0" applyNumberFormat="1" applyFill="1" applyBorder="1" applyAlignment="1"/>
    <xf numFmtId="1" fontId="0" fillId="6" borderId="6" xfId="0" applyNumberFormat="1" applyFill="1" applyBorder="1" applyAlignment="1" applyProtection="1">
      <protection hidden="1"/>
    </xf>
    <xf numFmtId="0" fontId="0" fillId="11" borderId="6" xfId="0" applyFill="1" applyBorder="1" applyAlignment="1" applyProtection="1">
      <alignment horizontal="right"/>
      <protection hidden="1"/>
    </xf>
    <xf numFmtId="1" fontId="0" fillId="8" borderId="37" xfId="0" applyNumberFormat="1" applyFill="1" applyBorder="1" applyAlignment="1" applyProtection="1">
      <alignment horizontal="center" vertical="center"/>
      <protection hidden="1"/>
    </xf>
    <xf numFmtId="1" fontId="0" fillId="8" borderId="36" xfId="0" applyNumberFormat="1" applyFill="1" applyBorder="1" applyAlignment="1" applyProtection="1">
      <alignment horizontal="center" vertical="center"/>
      <protection hidden="1"/>
    </xf>
    <xf numFmtId="0" fontId="2" fillId="5" borderId="37" xfId="0" applyFont="1" applyFill="1" applyBorder="1" applyAlignment="1">
      <alignment wrapText="1"/>
    </xf>
    <xf numFmtId="0" fontId="8" fillId="0" borderId="38" xfId="2" applyBorder="1" applyAlignment="1">
      <alignment horizontal="left" vertical="center" indent="1"/>
    </xf>
    <xf numFmtId="0" fontId="0" fillId="0" borderId="38" xfId="0" applyBorder="1"/>
    <xf numFmtId="0" fontId="0" fillId="0" borderId="39" xfId="0" applyBorder="1"/>
    <xf numFmtId="0" fontId="2" fillId="5" borderId="31" xfId="0" applyFont="1" applyFill="1" applyBorder="1" applyAlignment="1">
      <alignment wrapText="1"/>
    </xf>
    <xf numFmtId="0" fontId="0" fillId="0" borderId="36" xfId="0" applyBorder="1"/>
    <xf numFmtId="0" fontId="6" fillId="2" borderId="31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49" fontId="2" fillId="0" borderId="21" xfId="0" applyNumberFormat="1" applyFont="1" applyBorder="1"/>
    <xf numFmtId="0" fontId="8" fillId="10" borderId="0" xfId="2" applyFill="1" applyAlignment="1">
      <alignment horizontal="left" vertical="center" wrapText="1" indent="1"/>
    </xf>
    <xf numFmtId="165" fontId="0" fillId="8" borderId="21" xfId="1" applyNumberFormat="1" applyFont="1" applyFill="1" applyBorder="1" applyAlignment="1" applyProtection="1">
      <alignment horizontal="right"/>
      <protection hidden="1"/>
    </xf>
    <xf numFmtId="167" fontId="0" fillId="8" borderId="21" xfId="1" applyNumberFormat="1" applyFont="1" applyFill="1" applyBorder="1" applyAlignment="1" applyProtection="1">
      <alignment horizontal="right"/>
      <protection hidden="1"/>
    </xf>
    <xf numFmtId="1" fontId="0" fillId="3" borderId="21" xfId="0" applyNumberFormat="1" applyFill="1" applyBorder="1" applyAlignment="1" applyProtection="1">
      <alignment horizontal="right"/>
      <protection locked="0"/>
    </xf>
    <xf numFmtId="0" fontId="0" fillId="8" borderId="33" xfId="0" applyFill="1" applyBorder="1" applyAlignment="1" applyProtection="1">
      <alignment horizontal="right"/>
      <protection hidden="1"/>
    </xf>
    <xf numFmtId="0" fontId="0" fillId="8" borderId="34" xfId="0" applyFill="1" applyBorder="1" applyAlignment="1" applyProtection="1">
      <alignment horizontal="right"/>
      <protection hidden="1"/>
    </xf>
    <xf numFmtId="165" fontId="0" fillId="11" borderId="21" xfId="1" applyNumberFormat="1" applyFont="1" applyFill="1" applyBorder="1" applyAlignment="1">
      <alignment horizontal="right"/>
    </xf>
    <xf numFmtId="165" fontId="0" fillId="11" borderId="21" xfId="0" applyNumberFormat="1" applyFill="1" applyBorder="1" applyAlignment="1">
      <alignment horizontal="right"/>
    </xf>
    <xf numFmtId="0" fontId="0" fillId="8" borderId="14" xfId="0" applyFill="1" applyBorder="1" applyAlignment="1" applyProtection="1">
      <alignment horizontal="right"/>
      <protection hidden="1"/>
    </xf>
    <xf numFmtId="0" fontId="0" fillId="8" borderId="15" xfId="0" applyFill="1" applyBorder="1" applyAlignment="1" applyProtection="1">
      <alignment horizontal="right"/>
      <protection hidden="1"/>
    </xf>
    <xf numFmtId="0" fontId="2" fillId="7" borderId="21" xfId="0" applyFont="1" applyFill="1" applyBorder="1" applyAlignment="1">
      <alignment horizontal="right" wrapText="1"/>
    </xf>
    <xf numFmtId="1" fontId="0" fillId="6" borderId="21" xfId="0" applyNumberFormat="1" applyFill="1" applyBorder="1" applyAlignment="1" applyProtection="1">
      <alignment horizontal="right"/>
      <protection hidden="1"/>
    </xf>
    <xf numFmtId="2" fontId="2" fillId="6" borderId="21" xfId="0" applyNumberFormat="1" applyFont="1" applyFill="1" applyBorder="1" applyAlignment="1" applyProtection="1">
      <alignment horizontal="right"/>
      <protection hidden="1"/>
    </xf>
    <xf numFmtId="1" fontId="2" fillId="6" borderId="21" xfId="0" applyNumberFormat="1" applyFont="1" applyFill="1" applyBorder="1" applyAlignment="1" applyProtection="1">
      <alignment horizontal="right"/>
      <protection hidden="1"/>
    </xf>
    <xf numFmtId="0" fontId="0" fillId="6" borderId="21" xfId="0" applyFill="1" applyBorder="1" applyAlignment="1" applyProtection="1">
      <alignment horizontal="right"/>
      <protection hidden="1"/>
    </xf>
    <xf numFmtId="0" fontId="2" fillId="7" borderId="21" xfId="0" applyFont="1" applyFill="1" applyBorder="1" applyAlignment="1">
      <alignment horizontal="right"/>
    </xf>
    <xf numFmtId="165" fontId="0" fillId="9" borderId="21" xfId="1" applyNumberFormat="1" applyFont="1" applyFill="1" applyBorder="1" applyAlignment="1">
      <alignment horizontal="right"/>
    </xf>
    <xf numFmtId="2" fontId="0" fillId="6" borderId="21" xfId="0" applyNumberFormat="1" applyFill="1" applyBorder="1" applyAlignment="1" applyProtection="1">
      <alignment horizontal="right"/>
      <protection hidden="1"/>
    </xf>
    <xf numFmtId="165" fontId="0" fillId="9" borderId="21" xfId="0" applyNumberFormat="1" applyFill="1" applyBorder="1" applyAlignment="1">
      <alignment horizontal="right"/>
    </xf>
    <xf numFmtId="0" fontId="0" fillId="8" borderId="37" xfId="0" applyFill="1" applyBorder="1" applyAlignment="1" applyProtection="1">
      <alignment horizontal="right"/>
      <protection hidden="1"/>
    </xf>
    <xf numFmtId="0" fontId="0" fillId="8" borderId="36" xfId="0" applyFill="1" applyBorder="1" applyAlignment="1" applyProtection="1">
      <alignment horizontal="right"/>
      <protection hidden="1"/>
    </xf>
    <xf numFmtId="165" fontId="0" fillId="9" borderId="21" xfId="1" applyNumberFormat="1" applyFont="1" applyFill="1" applyBorder="1" applyAlignment="1" applyProtection="1">
      <alignment horizontal="right"/>
      <protection hidden="1"/>
    </xf>
    <xf numFmtId="167" fontId="0" fillId="9" borderId="21" xfId="1" applyNumberFormat="1" applyFont="1" applyFill="1" applyBorder="1" applyAlignment="1" applyProtection="1">
      <alignment horizontal="right"/>
      <protection hidden="1"/>
    </xf>
    <xf numFmtId="0" fontId="0" fillId="7" borderId="1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vertical="center" wrapText="1"/>
    </xf>
    <xf numFmtId="0" fontId="0" fillId="0" borderId="6" xfId="0" applyBorder="1" applyAlignment="1" applyProtection="1">
      <alignment horizontal="center"/>
    </xf>
    <xf numFmtId="0" fontId="0" fillId="0" borderId="6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right"/>
      <protection locked="0"/>
    </xf>
    <xf numFmtId="164" fontId="0" fillId="0" borderId="6" xfId="0" applyNumberFormat="1" applyBorder="1" applyAlignment="1" applyProtection="1">
      <alignment horizontal="right"/>
      <protection locked="0"/>
    </xf>
    <xf numFmtId="164" fontId="0" fillId="3" borderId="6" xfId="0" applyNumberFormat="1" applyFill="1" applyBorder="1" applyAlignment="1" applyProtection="1">
      <alignment horizontal="right"/>
      <protection locked="0"/>
    </xf>
    <xf numFmtId="164" fontId="0" fillId="9" borderId="6" xfId="0" applyNumberFormat="1" applyFill="1" applyBorder="1" applyAlignment="1" applyProtection="1">
      <alignment horizontal="right"/>
    </xf>
    <xf numFmtId="165" fontId="0" fillId="6" borderId="6" xfId="0" applyNumberFormat="1" applyFill="1" applyBorder="1" applyAlignment="1" applyProtection="1">
      <alignment horizontal="right"/>
    </xf>
    <xf numFmtId="165" fontId="0" fillId="5" borderId="6" xfId="0" applyNumberFormat="1" applyFill="1" applyBorder="1" applyAlignment="1" applyProtection="1">
      <alignment horizontal="right"/>
      <protection locked="0"/>
    </xf>
    <xf numFmtId="165" fontId="0" fillId="3" borderId="6" xfId="0" applyNumberFormat="1" applyFill="1" applyBorder="1" applyAlignment="1" applyProtection="1">
      <alignment horizontal="right"/>
      <protection locked="0"/>
    </xf>
    <xf numFmtId="165" fontId="0" fillId="9" borderId="6" xfId="0" applyNumberFormat="1" applyFill="1" applyBorder="1" applyAlignment="1" applyProtection="1">
      <alignment horizontal="right"/>
    </xf>
    <xf numFmtId="164" fontId="0" fillId="6" borderId="6" xfId="0" applyNumberFormat="1" applyFill="1" applyBorder="1" applyAlignment="1" applyProtection="1">
      <alignment horizontal="right"/>
    </xf>
    <xf numFmtId="0" fontId="0" fillId="0" borderId="1" xfId="0" applyBorder="1" applyAlignment="1" applyProtection="1"/>
    <xf numFmtId="0" fontId="0" fillId="0" borderId="8" xfId="0" applyBorder="1" applyAlignment="1" applyProtection="1"/>
    <xf numFmtId="0" fontId="0" fillId="3" borderId="6" xfId="0" applyFill="1" applyBorder="1" applyAlignment="1" applyProtection="1">
      <alignment wrapText="1"/>
      <protection locked="0"/>
    </xf>
    <xf numFmtId="164" fontId="0" fillId="11" borderId="6" xfId="0" applyNumberFormat="1" applyFill="1" applyBorder="1" applyAlignment="1" applyProtection="1">
      <alignment horizontal="right"/>
    </xf>
    <xf numFmtId="165" fontId="0" fillId="11" borderId="6" xfId="0" applyNumberFormat="1" applyFill="1" applyBorder="1" applyAlignment="1" applyProtection="1">
      <alignment horizontal="right"/>
    </xf>
    <xf numFmtId="0" fontId="0" fillId="0" borderId="1" xfId="0" applyBorder="1" applyAlignment="1" applyProtection="1">
      <alignment horizontal="center"/>
    </xf>
    <xf numFmtId="0" fontId="0" fillId="5" borderId="8" xfId="0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</xf>
    <xf numFmtId="0" fontId="8" fillId="12" borderId="1" xfId="2" applyFill="1" applyBorder="1" applyAlignment="1">
      <alignment horizontal="right" vertical="center"/>
    </xf>
    <xf numFmtId="0" fontId="8" fillId="12" borderId="2" xfId="2" applyFill="1" applyBorder="1" applyAlignment="1">
      <alignment horizontal="right" vertical="center"/>
    </xf>
    <xf numFmtId="165" fontId="0" fillId="6" borderId="6" xfId="0" applyNumberFormat="1" applyFill="1" applyBorder="1"/>
    <xf numFmtId="0" fontId="0" fillId="0" borderId="6" xfId="0" applyBorder="1" applyProtection="1">
      <protection locked="0"/>
    </xf>
    <xf numFmtId="0" fontId="0" fillId="0" borderId="1" xfId="0" applyBorder="1" applyAlignment="1"/>
    <xf numFmtId="0" fontId="0" fillId="0" borderId="8" xfId="0" applyBorder="1" applyAlignment="1"/>
    <xf numFmtId="0" fontId="0" fillId="3" borderId="6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/>
    <xf numFmtId="0" fontId="10" fillId="12" borderId="1" xfId="2" applyFont="1" applyFill="1" applyBorder="1" applyAlignment="1">
      <alignment horizontal="center"/>
    </xf>
    <xf numFmtId="0" fontId="8" fillId="12" borderId="2" xfId="2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8" xfId="0" applyFont="1" applyFill="1" applyBorder="1" applyAlignment="1">
      <alignment horizontal="left" vertical="center" wrapText="1" indent="1"/>
    </xf>
    <xf numFmtId="0" fontId="0" fillId="0" borderId="6" xfId="0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</xf>
    <xf numFmtId="164" fontId="0" fillId="9" borderId="6" xfId="0" applyNumberFormat="1" applyFill="1" applyBorder="1" applyAlignment="1" applyProtection="1">
      <alignment horizontal="right"/>
      <protection hidden="1"/>
    </xf>
    <xf numFmtId="165" fontId="0" fillId="6" borderId="6" xfId="0" applyNumberFormat="1" applyFill="1" applyBorder="1" applyAlignment="1" applyProtection="1">
      <alignment horizontal="right"/>
      <protection hidden="1"/>
    </xf>
    <xf numFmtId="164" fontId="0" fillId="5" borderId="6" xfId="0" applyNumberFormat="1" applyFill="1" applyBorder="1" applyAlignment="1" applyProtection="1">
      <alignment horizontal="right"/>
      <protection locked="0"/>
    </xf>
    <xf numFmtId="164" fontId="0" fillId="6" borderId="6" xfId="0" applyNumberFormat="1" applyFill="1" applyBorder="1" applyAlignment="1" applyProtection="1">
      <alignment horizontal="right"/>
      <protection hidden="1"/>
    </xf>
    <xf numFmtId="0" fontId="0" fillId="3" borderId="6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right"/>
    </xf>
    <xf numFmtId="164" fontId="0" fillId="11" borderId="6" xfId="0" applyNumberFormat="1" applyFill="1" applyBorder="1" applyAlignment="1" applyProtection="1">
      <alignment horizontal="right"/>
      <protection hidden="1"/>
    </xf>
    <xf numFmtId="165" fontId="0" fillId="9" borderId="6" xfId="0" applyNumberFormat="1" applyFill="1" applyBorder="1" applyAlignment="1" applyProtection="1">
      <alignment horizontal="right"/>
      <protection hidden="1"/>
    </xf>
    <xf numFmtId="0" fontId="0" fillId="0" borderId="0" xfId="0" applyProtection="1"/>
    <xf numFmtId="0" fontId="0" fillId="3" borderId="0" xfId="0" applyFill="1" applyProtection="1"/>
    <xf numFmtId="0" fontId="0" fillId="0" borderId="2" xfId="0" applyBorder="1" applyProtection="1"/>
    <xf numFmtId="0" fontId="8" fillId="12" borderId="8" xfId="2" applyFill="1" applyBorder="1" applyAlignment="1"/>
    <xf numFmtId="0" fontId="8" fillId="12" borderId="8" xfId="2" applyFill="1" applyBorder="1" applyAlignment="1">
      <alignment horizontal="righ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BRL_Sept_16/B%20&amp;%20A_508136_SHP_30.09.2016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GeneralInfo"/>
      <sheetName val="Declaration"/>
      <sheetName val="Summary"/>
      <sheetName val="Taxonomy"/>
      <sheetName val="Shareholding Pattern"/>
      <sheetName val="IndHUF"/>
      <sheetName val="CGAndSG"/>
      <sheetName val="Banks"/>
      <sheetName val="OtherIND"/>
      <sheetName val="Individuals"/>
      <sheetName val="Government"/>
      <sheetName val="Institutions"/>
      <sheetName val="FPIPromoter"/>
      <sheetName val="OtherForeign"/>
      <sheetName val="MutuaFund"/>
      <sheetName val="VentureCap"/>
      <sheetName val="AIF"/>
      <sheetName val="FVC"/>
      <sheetName val="FPI_Insti"/>
      <sheetName val="Bank_Insti"/>
      <sheetName val="Insurance"/>
      <sheetName val="Pension"/>
      <sheetName val="Other_Insti"/>
      <sheetName val="CG&amp;SG&amp;PI"/>
      <sheetName val="Indivisual(aI)"/>
      <sheetName val="Indivisual(aII)"/>
      <sheetName val="NBFC"/>
      <sheetName val="EmpTrust"/>
      <sheetName val="OD"/>
      <sheetName val="Other_NonInsti"/>
      <sheetName val="DRHolder"/>
      <sheetName val="EBT"/>
      <sheetName val="Unclaimed_Prom"/>
      <sheetName val="TextBlock"/>
      <sheetName val="PAC_Public"/>
      <sheetName val="Unclaimed_Public"/>
    </sheetNames>
    <definedNames>
      <definedName name="Del_Form 1"/>
    </definedNames>
    <sheetDataSet>
      <sheetData sheetId="0"/>
      <sheetData sheetId="1">
        <row r="1">
          <cell r="S1" t="str">
            <v>Pre-listing</v>
          </cell>
        </row>
        <row r="2">
          <cell r="S2" t="str">
            <v>Quarterly</v>
          </cell>
        </row>
        <row r="3">
          <cell r="S3" t="str">
            <v>Capital Restructuring</v>
          </cell>
        </row>
        <row r="4">
          <cell r="S4" t="str">
            <v>Half yearly</v>
          </cell>
        </row>
        <row r="5">
          <cell r="S5" t="str">
            <v>Yearly</v>
          </cell>
        </row>
      </sheetData>
      <sheetData sheetId="2"/>
      <sheetData sheetId="3"/>
      <sheetData sheetId="4"/>
      <sheetData sheetId="5">
        <row r="57">
          <cell r="L57">
            <v>3100000</v>
          </cell>
          <cell r="T57" t="str">
            <v/>
          </cell>
        </row>
        <row r="58">
          <cell r="P58">
            <v>3100000</v>
          </cell>
        </row>
      </sheetData>
      <sheetData sheetId="6"/>
      <sheetData sheetId="7">
        <row r="9">
          <cell r="I9" t="str">
            <v>No. Of Partly paid-up equity shares held
(V)</v>
          </cell>
        </row>
      </sheetData>
      <sheetData sheetId="8">
        <row r="9">
          <cell r="I9" t="str">
            <v>No. Of Partly paid-up equity shares held
(V)</v>
          </cell>
        </row>
      </sheetData>
      <sheetData sheetId="9"/>
      <sheetData sheetId="10">
        <row r="9">
          <cell r="I9" t="str">
            <v>No. Of Partly paid-up equity shares held
(V)</v>
          </cell>
        </row>
      </sheetData>
      <sheetData sheetId="11">
        <row r="9">
          <cell r="I9" t="str">
            <v>No. Of Partly paid-up equity shares held
(V)</v>
          </cell>
        </row>
      </sheetData>
      <sheetData sheetId="12">
        <row r="9">
          <cell r="I9" t="str">
            <v>No. Of Partly paid-up equity shares held
(V)</v>
          </cell>
        </row>
      </sheetData>
      <sheetData sheetId="13">
        <row r="9">
          <cell r="I9" t="str">
            <v>No. Of Partly paid-up equity shares held
(V)</v>
          </cell>
        </row>
      </sheetData>
      <sheetData sheetId="14">
        <row r="9">
          <cell r="K9" t="str">
            <v>No. Of Partly paid-up equity shares held
(V)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B10"/>
  <sheetViews>
    <sheetView workbookViewId="0">
      <selection activeCell="D2" sqref="D2"/>
    </sheetView>
  </sheetViews>
  <sheetFormatPr defaultRowHeight="15"/>
  <cols>
    <col min="1" max="1" width="80.85546875" customWidth="1"/>
    <col min="2" max="2" width="35.5703125" bestFit="1" customWidth="1"/>
  </cols>
  <sheetData>
    <row r="2" spans="1:2" ht="21">
      <c r="A2" s="1" t="s">
        <v>0</v>
      </c>
      <c r="B2" s="2"/>
    </row>
    <row r="3" spans="1:2">
      <c r="A3" s="3" t="s">
        <v>1</v>
      </c>
      <c r="B3" s="4">
        <v>508136</v>
      </c>
    </row>
    <row r="4" spans="1:2">
      <c r="A4" s="5" t="s">
        <v>2</v>
      </c>
      <c r="B4" s="6" t="s">
        <v>3</v>
      </c>
    </row>
    <row r="5" spans="1:2">
      <c r="A5" s="7" t="s">
        <v>4</v>
      </c>
      <c r="B5" s="8" t="s">
        <v>5</v>
      </c>
    </row>
    <row r="6" spans="1:2">
      <c r="A6" s="5" t="s">
        <v>6</v>
      </c>
      <c r="B6" s="8" t="s">
        <v>7</v>
      </c>
    </row>
    <row r="7" spans="1:2">
      <c r="A7" s="5" t="s">
        <v>8</v>
      </c>
      <c r="B7" s="8" t="s">
        <v>9</v>
      </c>
    </row>
    <row r="8" spans="1:2">
      <c r="A8" s="7" t="s">
        <v>10</v>
      </c>
      <c r="B8" s="9" t="s">
        <v>11</v>
      </c>
    </row>
    <row r="9" spans="1:2" ht="30">
      <c r="A9" s="10" t="s">
        <v>12</v>
      </c>
      <c r="B9" s="11" t="s">
        <v>13</v>
      </c>
    </row>
    <row r="10" spans="1:2">
      <c r="A10" s="12" t="s">
        <v>14</v>
      </c>
      <c r="B10" s="13" t="s">
        <v>15</v>
      </c>
    </row>
  </sheetData>
  <sheetProtection password="DB61" sheet="1" objects="1" scenarios="1" selectLockedCells="1" selectUnlockedCells="1"/>
  <mergeCells count="1">
    <mergeCell ref="A2:B2"/>
  </mergeCells>
  <dataValidations count="5">
    <dataValidation type="list" allowBlank="1" showInputMessage="1" showErrorMessage="1" sqref="B5">
      <formula1>$X$7:$X$8</formula1>
    </dataValidation>
    <dataValidation type="textLength" operator="equal" allowBlank="1" showInputMessage="1" showErrorMessage="1" sqref="B3">
      <formula1>6</formula1>
    </dataValidation>
    <dataValidation type="list" allowBlank="1" showInputMessage="1" showErrorMessage="1" sqref="B7">
      <formula1>IF(B5="Yes",yy,pre)</formula1>
    </dataValidation>
    <dataValidation type="list" allowBlank="1" showInputMessage="1" showErrorMessage="1" sqref="B6">
      <formula1>$R$1:$R$3</formula1>
    </dataValidation>
    <dataValidation allowBlank="1" showInputMessage="1" showErrorMessage="1" prompt="Enter date in DD-MM-YYYY format." sqref="B8:B9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C10"/>
  <sheetViews>
    <sheetView workbookViewId="0">
      <selection activeCell="B19" sqref="B19"/>
    </sheetView>
  </sheetViews>
  <sheetFormatPr defaultRowHeight="15"/>
  <cols>
    <col min="1" max="1" width="5.5703125" customWidth="1"/>
    <col min="2" max="2" width="72.140625" customWidth="1"/>
    <col min="3" max="3" width="11.5703125" customWidth="1"/>
  </cols>
  <sheetData>
    <row r="3" spans="1:3" ht="31.5">
      <c r="A3" s="14" t="s">
        <v>16</v>
      </c>
      <c r="B3" s="15" t="s">
        <v>17</v>
      </c>
      <c r="C3" s="16" t="s">
        <v>18</v>
      </c>
    </row>
    <row r="4" spans="1:3">
      <c r="A4" s="17">
        <v>1</v>
      </c>
      <c r="B4" s="18" t="s">
        <v>19</v>
      </c>
      <c r="C4" s="4" t="s">
        <v>5</v>
      </c>
    </row>
    <row r="5" spans="1:3">
      <c r="A5" s="19">
        <v>2</v>
      </c>
      <c r="B5" s="20" t="s">
        <v>20</v>
      </c>
      <c r="C5" s="8" t="s">
        <v>5</v>
      </c>
    </row>
    <row r="6" spans="1:3">
      <c r="A6" s="19">
        <v>3</v>
      </c>
      <c r="B6" s="21" t="s">
        <v>21</v>
      </c>
      <c r="C6" s="8" t="s">
        <v>5</v>
      </c>
    </row>
    <row r="7" spans="1:3" ht="30">
      <c r="A7" s="19">
        <v>4</v>
      </c>
      <c r="B7" s="22" t="s">
        <v>22</v>
      </c>
      <c r="C7" s="8" t="s">
        <v>5</v>
      </c>
    </row>
    <row r="8" spans="1:3">
      <c r="A8" s="19">
        <v>5</v>
      </c>
      <c r="B8" s="20" t="s">
        <v>23</v>
      </c>
      <c r="C8" s="8" t="s">
        <v>5</v>
      </c>
    </row>
    <row r="9" spans="1:3">
      <c r="A9" s="23">
        <v>6</v>
      </c>
      <c r="B9" s="24" t="s">
        <v>24</v>
      </c>
      <c r="C9" s="8" t="s">
        <v>25</v>
      </c>
    </row>
    <row r="10" spans="1:3">
      <c r="A10" s="25">
        <v>7</v>
      </c>
      <c r="B10" s="26" t="s">
        <v>26</v>
      </c>
      <c r="C10" s="27" t="s">
        <v>5</v>
      </c>
    </row>
  </sheetData>
  <sheetProtection password="DB61" sheet="1" objects="1" scenarios="1" selectLockedCells="1" selectUnlockedCells="1"/>
  <dataValidations count="1">
    <dataValidation type="list" allowBlank="1" showInputMessage="1" showErrorMessage="1" sqref="C4:C10">
      <formula1>$U$1:$U$2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U13"/>
  <sheetViews>
    <sheetView workbookViewId="0">
      <selection activeCell="C12" sqref="C12"/>
    </sheetView>
  </sheetViews>
  <sheetFormatPr defaultRowHeight="15"/>
  <cols>
    <col min="1" max="1" width="7.140625" customWidth="1"/>
    <col min="2" max="2" width="35.7109375" customWidth="1"/>
    <col min="3" max="3" width="13.7109375" customWidth="1"/>
    <col min="4" max="4" width="24.28515625" customWidth="1"/>
    <col min="5" max="8" width="16.7109375" customWidth="1"/>
    <col min="9" max="9" width="18.85546875" customWidth="1"/>
    <col min="10" max="10" width="16.7109375" customWidth="1"/>
    <col min="11" max="11" width="18.42578125" customWidth="1"/>
    <col min="12" max="12" width="16.7109375" customWidth="1"/>
    <col min="13" max="13" width="20.28515625" customWidth="1"/>
    <col min="14" max="14" width="16.7109375" customWidth="1"/>
    <col min="15" max="15" width="21.42578125" customWidth="1"/>
    <col min="16" max="16" width="22.42578125" customWidth="1"/>
    <col min="17" max="17" width="18.85546875" customWidth="1"/>
    <col min="18" max="18" width="16.7109375" customWidth="1"/>
    <col min="19" max="19" width="12.28515625" customWidth="1"/>
    <col min="20" max="20" width="16.7109375" customWidth="1"/>
    <col min="21" max="21" width="17.140625" bestFit="1" customWidth="1"/>
  </cols>
  <sheetData>
    <row r="3" spans="1:21" ht="15.75">
      <c r="A3" s="28" t="s">
        <v>27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0"/>
    </row>
    <row r="4" spans="1:21" ht="15.75">
      <c r="A4" s="31" t="s">
        <v>28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>
      <c r="A5" s="34" t="s">
        <v>29</v>
      </c>
      <c r="B5" s="34" t="s">
        <v>30</v>
      </c>
      <c r="C5" s="34" t="s">
        <v>31</v>
      </c>
      <c r="D5" s="34" t="s">
        <v>32</v>
      </c>
      <c r="E5" s="34" t="s">
        <v>33</v>
      </c>
      <c r="F5" s="34" t="s">
        <v>34</v>
      </c>
      <c r="G5" s="34" t="s">
        <v>35</v>
      </c>
      <c r="H5" s="34" t="s">
        <v>36</v>
      </c>
      <c r="I5" s="35" t="s">
        <v>37</v>
      </c>
      <c r="J5" s="36"/>
      <c r="K5" s="36"/>
      <c r="L5" s="37"/>
      <c r="M5" s="34" t="s">
        <v>38</v>
      </c>
      <c r="N5" s="38" t="s">
        <v>39</v>
      </c>
      <c r="O5" s="34" t="s">
        <v>40</v>
      </c>
      <c r="P5" s="34" t="s">
        <v>41</v>
      </c>
      <c r="Q5" s="39" t="s">
        <v>42</v>
      </c>
      <c r="R5" s="40"/>
      <c r="S5" s="39" t="s">
        <v>43</v>
      </c>
      <c r="T5" s="40"/>
      <c r="U5" s="34" t="s">
        <v>44</v>
      </c>
    </row>
    <row r="6" spans="1:21">
      <c r="A6" s="34"/>
      <c r="B6" s="34"/>
      <c r="C6" s="34"/>
      <c r="D6" s="34"/>
      <c r="E6" s="34"/>
      <c r="F6" s="34"/>
      <c r="G6" s="34"/>
      <c r="H6" s="34"/>
      <c r="I6" s="35" t="s">
        <v>45</v>
      </c>
      <c r="J6" s="36"/>
      <c r="K6" s="37"/>
      <c r="L6" s="34" t="s">
        <v>46</v>
      </c>
      <c r="M6" s="34"/>
      <c r="N6" s="41"/>
      <c r="O6" s="34"/>
      <c r="P6" s="34"/>
      <c r="Q6" s="39"/>
      <c r="R6" s="40"/>
      <c r="S6" s="39"/>
      <c r="T6" s="40"/>
      <c r="U6" s="34"/>
    </row>
    <row r="7" spans="1:21" ht="45">
      <c r="A7" s="34"/>
      <c r="B7" s="34"/>
      <c r="C7" s="34"/>
      <c r="D7" s="34"/>
      <c r="E7" s="34"/>
      <c r="F7" s="34"/>
      <c r="G7" s="34"/>
      <c r="H7" s="34"/>
      <c r="I7" s="42" t="s">
        <v>47</v>
      </c>
      <c r="J7" s="42" t="s">
        <v>48</v>
      </c>
      <c r="K7" s="42" t="s">
        <v>49</v>
      </c>
      <c r="L7" s="34"/>
      <c r="M7" s="34"/>
      <c r="N7" s="43"/>
      <c r="O7" s="34"/>
      <c r="P7" s="34"/>
      <c r="Q7" s="42" t="s">
        <v>50</v>
      </c>
      <c r="R7" s="42" t="s">
        <v>51</v>
      </c>
      <c r="S7" s="42" t="s">
        <v>50</v>
      </c>
      <c r="T7" s="42" t="s">
        <v>51</v>
      </c>
      <c r="U7" s="34"/>
    </row>
    <row r="8" spans="1:21">
      <c r="A8" s="44" t="s">
        <v>52</v>
      </c>
      <c r="B8" s="45" t="s">
        <v>53</v>
      </c>
      <c r="C8" s="46">
        <v>12</v>
      </c>
      <c r="D8" s="46">
        <v>1833615</v>
      </c>
      <c r="E8" s="46" t="s">
        <v>13</v>
      </c>
      <c r="F8" s="46" t="s">
        <v>13</v>
      </c>
      <c r="G8" s="46">
        <v>1833615</v>
      </c>
      <c r="H8" s="47">
        <v>59.15</v>
      </c>
      <c r="I8" s="48">
        <v>1833615</v>
      </c>
      <c r="J8" s="48" t="s">
        <v>13</v>
      </c>
      <c r="K8" s="48">
        <v>1833615</v>
      </c>
      <c r="L8" s="47">
        <v>59.15</v>
      </c>
      <c r="M8" s="46" t="s">
        <v>13</v>
      </c>
      <c r="N8" s="46" t="s">
        <v>13</v>
      </c>
      <c r="O8" s="46" t="s">
        <v>13</v>
      </c>
      <c r="P8" s="47">
        <v>59.15</v>
      </c>
      <c r="Q8" s="46" t="s">
        <v>13</v>
      </c>
      <c r="R8" s="47" t="s">
        <v>13</v>
      </c>
      <c r="S8" s="46">
        <v>200000</v>
      </c>
      <c r="T8" s="47">
        <v>10.91</v>
      </c>
      <c r="U8" s="46">
        <v>1832815</v>
      </c>
    </row>
    <row r="9" spans="1:21">
      <c r="A9" s="44" t="s">
        <v>54</v>
      </c>
      <c r="B9" s="49" t="s">
        <v>55</v>
      </c>
      <c r="C9" s="46">
        <v>3427</v>
      </c>
      <c r="D9" s="46">
        <v>1266385</v>
      </c>
      <c r="E9" s="46" t="s">
        <v>13</v>
      </c>
      <c r="F9" s="46" t="s">
        <v>13</v>
      </c>
      <c r="G9" s="46">
        <v>1266385</v>
      </c>
      <c r="H9" s="47">
        <v>40.85</v>
      </c>
      <c r="I9" s="50">
        <v>1266385</v>
      </c>
      <c r="J9" s="48" t="s">
        <v>13</v>
      </c>
      <c r="K9" s="48">
        <v>1266385</v>
      </c>
      <c r="L9" s="47">
        <v>40.85</v>
      </c>
      <c r="M9" s="46" t="s">
        <v>13</v>
      </c>
      <c r="N9" s="46" t="s">
        <v>13</v>
      </c>
      <c r="O9" s="46" t="s">
        <v>13</v>
      </c>
      <c r="P9" s="47">
        <v>40.85</v>
      </c>
      <c r="Q9" s="46" t="s">
        <v>13</v>
      </c>
      <c r="R9" s="47" t="s">
        <v>13</v>
      </c>
      <c r="S9" s="51"/>
      <c r="T9" s="52"/>
      <c r="U9" s="46">
        <v>1085457</v>
      </c>
    </row>
    <row r="10" spans="1:21">
      <c r="A10" s="44" t="s">
        <v>56</v>
      </c>
      <c r="B10" s="45" t="s">
        <v>57</v>
      </c>
      <c r="C10" s="46" t="s">
        <v>13</v>
      </c>
      <c r="D10" s="46" t="s">
        <v>13</v>
      </c>
      <c r="E10" s="46" t="s">
        <v>13</v>
      </c>
      <c r="F10" s="46" t="s">
        <v>13</v>
      </c>
      <c r="G10" s="46" t="s">
        <v>13</v>
      </c>
      <c r="H10" s="53"/>
      <c r="I10" s="46" t="s">
        <v>13</v>
      </c>
      <c r="J10" s="46" t="s">
        <v>13</v>
      </c>
      <c r="K10" s="46" t="s">
        <v>13</v>
      </c>
      <c r="L10" s="47" t="s">
        <v>13</v>
      </c>
      <c r="M10" s="46" t="s">
        <v>13</v>
      </c>
      <c r="N10" s="46" t="s">
        <v>13</v>
      </c>
      <c r="O10" s="46" t="s">
        <v>13</v>
      </c>
      <c r="P10" s="53"/>
      <c r="Q10" s="46" t="s">
        <v>13</v>
      </c>
      <c r="R10" s="47" t="s">
        <v>13</v>
      </c>
      <c r="S10" s="54"/>
      <c r="T10" s="55"/>
      <c r="U10" s="46" t="s">
        <v>13</v>
      </c>
    </row>
    <row r="11" spans="1:21">
      <c r="A11" s="44" t="s">
        <v>58</v>
      </c>
      <c r="B11" s="56" t="s">
        <v>59</v>
      </c>
      <c r="C11" s="46" t="s">
        <v>13</v>
      </c>
      <c r="D11" s="46" t="s">
        <v>13</v>
      </c>
      <c r="E11" s="46" t="s">
        <v>13</v>
      </c>
      <c r="F11" s="46" t="s">
        <v>13</v>
      </c>
      <c r="G11" s="46" t="s">
        <v>13</v>
      </c>
      <c r="H11" s="57"/>
      <c r="I11" s="48" t="s">
        <v>13</v>
      </c>
      <c r="J11" s="48" t="s">
        <v>13</v>
      </c>
      <c r="K11" s="48" t="s">
        <v>13</v>
      </c>
      <c r="L11" s="47" t="s">
        <v>13</v>
      </c>
      <c r="M11" s="46" t="s">
        <v>13</v>
      </c>
      <c r="N11" s="46" t="s">
        <v>13</v>
      </c>
      <c r="O11" s="46" t="s">
        <v>13</v>
      </c>
      <c r="P11" s="57"/>
      <c r="Q11" s="46" t="s">
        <v>13</v>
      </c>
      <c r="R11" s="47" t="s">
        <v>13</v>
      </c>
      <c r="S11" s="54"/>
      <c r="T11" s="55"/>
      <c r="U11" s="46" t="s">
        <v>13</v>
      </c>
    </row>
    <row r="12" spans="1:21">
      <c r="A12" s="44" t="s">
        <v>60</v>
      </c>
      <c r="B12" s="56" t="s">
        <v>61</v>
      </c>
      <c r="C12" s="46" t="s">
        <v>13</v>
      </c>
      <c r="D12" s="46" t="s">
        <v>13</v>
      </c>
      <c r="E12" s="46" t="s">
        <v>13</v>
      </c>
      <c r="F12" s="46" t="s">
        <v>13</v>
      </c>
      <c r="G12" s="46" t="s">
        <v>13</v>
      </c>
      <c r="H12" s="47" t="s">
        <v>13</v>
      </c>
      <c r="I12" s="48" t="s">
        <v>13</v>
      </c>
      <c r="J12" s="48" t="s">
        <v>13</v>
      </c>
      <c r="K12" s="48" t="s">
        <v>13</v>
      </c>
      <c r="L12" s="47" t="s">
        <v>13</v>
      </c>
      <c r="M12" s="46" t="s">
        <v>13</v>
      </c>
      <c r="N12" s="46" t="s">
        <v>13</v>
      </c>
      <c r="O12" s="46" t="s">
        <v>13</v>
      </c>
      <c r="P12" s="47" t="s">
        <v>13</v>
      </c>
      <c r="Q12" s="46" t="s">
        <v>13</v>
      </c>
      <c r="R12" s="47" t="s">
        <v>13</v>
      </c>
      <c r="S12" s="58"/>
      <c r="T12" s="59"/>
      <c r="U12" s="46" t="s">
        <v>13</v>
      </c>
    </row>
    <row r="13" spans="1:21" ht="18.75">
      <c r="A13" s="60"/>
      <c r="B13" s="61" t="s">
        <v>49</v>
      </c>
      <c r="C13" s="62">
        <v>3439</v>
      </c>
      <c r="D13" s="62">
        <v>3100000</v>
      </c>
      <c r="E13" s="62" t="s">
        <v>13</v>
      </c>
      <c r="F13" s="62" t="s">
        <v>13</v>
      </c>
      <c r="G13" s="62">
        <v>3100000</v>
      </c>
      <c r="H13" s="63">
        <v>100</v>
      </c>
      <c r="I13" s="64">
        <v>3100000</v>
      </c>
      <c r="J13" s="64" t="s">
        <v>13</v>
      </c>
      <c r="K13" s="64">
        <v>3100000</v>
      </c>
      <c r="L13" s="64">
        <v>100</v>
      </c>
      <c r="M13" s="62" t="s">
        <v>13</v>
      </c>
      <c r="N13" s="62" t="s">
        <v>13</v>
      </c>
      <c r="O13" s="62" t="s">
        <v>13</v>
      </c>
      <c r="P13" s="63">
        <v>100</v>
      </c>
      <c r="Q13" s="62" t="s">
        <v>13</v>
      </c>
      <c r="R13" s="64" t="s">
        <v>13</v>
      </c>
      <c r="S13" s="62">
        <v>200000</v>
      </c>
      <c r="T13" s="64">
        <v>6.45</v>
      </c>
      <c r="U13" s="62">
        <v>2918272</v>
      </c>
    </row>
  </sheetData>
  <sheetProtection password="DB61" sheet="1" objects="1" scenarios="1" selectLockedCells="1" selectUnlockedCells="1"/>
  <mergeCells count="20">
    <mergeCell ref="S5:T6"/>
    <mergeCell ref="U5:U7"/>
    <mergeCell ref="I6:K6"/>
    <mergeCell ref="L6:L7"/>
    <mergeCell ref="I5:L5"/>
    <mergeCell ref="M5:M7"/>
    <mergeCell ref="N5:N7"/>
    <mergeCell ref="O5:O7"/>
    <mergeCell ref="P5:P7"/>
    <mergeCell ref="Q5:R6"/>
    <mergeCell ref="A3:U3"/>
    <mergeCell ref="A4:U4"/>
    <mergeCell ref="A5:A7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V51"/>
  <sheetViews>
    <sheetView topLeftCell="A19" workbookViewId="0">
      <selection activeCell="H12" sqref="H12"/>
    </sheetView>
  </sheetViews>
  <sheetFormatPr defaultRowHeight="15"/>
  <cols>
    <col min="1" max="1" width="6.5703125" customWidth="1"/>
    <col min="2" max="2" width="46.5703125" customWidth="1"/>
    <col min="3" max="3" width="0" hidden="1" customWidth="1"/>
    <col min="4" max="4" width="14.5703125" customWidth="1"/>
    <col min="5" max="5" width="16.7109375" customWidth="1"/>
    <col min="6" max="7" width="0" hidden="1" customWidth="1"/>
    <col min="8" max="10" width="16.7109375" customWidth="1"/>
    <col min="11" max="11" width="0" hidden="1" customWidth="1"/>
    <col min="12" max="13" width="16.7109375" customWidth="1"/>
    <col min="14" max="16" width="0" hidden="1" customWidth="1"/>
    <col min="17" max="17" width="20.140625" customWidth="1"/>
    <col min="18" max="19" width="0" hidden="1" customWidth="1"/>
    <col min="20" max="20" width="16.7109375" customWidth="1"/>
    <col min="21" max="21" width="15.42578125" customWidth="1"/>
    <col min="22" max="22" width="16.7109375" customWidth="1"/>
  </cols>
  <sheetData>
    <row r="2" spans="1:22">
      <c r="A2" s="65" t="s">
        <v>62</v>
      </c>
      <c r="B2" s="66" t="s">
        <v>63</v>
      </c>
      <c r="C2" s="67"/>
      <c r="D2" s="68" t="s">
        <v>31</v>
      </c>
      <c r="E2" s="68" t="s">
        <v>32</v>
      </c>
      <c r="F2" s="68" t="s">
        <v>33</v>
      </c>
      <c r="G2" s="68" t="s">
        <v>34</v>
      </c>
      <c r="H2" s="68" t="s">
        <v>35</v>
      </c>
      <c r="I2" s="69" t="s">
        <v>36</v>
      </c>
      <c r="J2" s="70" t="s">
        <v>64</v>
      </c>
      <c r="K2" s="71"/>
      <c r="L2" s="71"/>
      <c r="M2" s="72"/>
      <c r="N2" s="68" t="s">
        <v>38</v>
      </c>
      <c r="O2" s="73" t="s">
        <v>39</v>
      </c>
      <c r="P2" s="34" t="s">
        <v>40</v>
      </c>
      <c r="Q2" s="74" t="s">
        <v>41</v>
      </c>
      <c r="R2" s="68" t="s">
        <v>42</v>
      </c>
      <c r="S2" s="68"/>
      <c r="T2" s="68" t="s">
        <v>43</v>
      </c>
      <c r="U2" s="68"/>
      <c r="V2" s="68" t="s">
        <v>44</v>
      </c>
    </row>
    <row r="3" spans="1:22">
      <c r="A3" s="75"/>
      <c r="B3" s="76"/>
      <c r="C3" s="77"/>
      <c r="D3" s="68"/>
      <c r="E3" s="68"/>
      <c r="F3" s="68"/>
      <c r="G3" s="68"/>
      <c r="H3" s="68"/>
      <c r="I3" s="69"/>
      <c r="J3" s="70" t="s">
        <v>65</v>
      </c>
      <c r="K3" s="71"/>
      <c r="L3" s="72"/>
      <c r="M3" s="69" t="s">
        <v>66</v>
      </c>
      <c r="N3" s="68"/>
      <c r="O3" s="78"/>
      <c r="P3" s="68"/>
      <c r="Q3" s="74"/>
      <c r="R3" s="68"/>
      <c r="S3" s="68"/>
      <c r="T3" s="68"/>
      <c r="U3" s="68"/>
      <c r="V3" s="68"/>
    </row>
    <row r="4" spans="1:22" ht="75">
      <c r="A4" s="79"/>
      <c r="B4" s="80"/>
      <c r="C4" s="81"/>
      <c r="D4" s="68"/>
      <c r="E4" s="68"/>
      <c r="F4" s="68"/>
      <c r="G4" s="68"/>
      <c r="H4" s="68"/>
      <c r="I4" s="69"/>
      <c r="J4" s="82" t="s">
        <v>47</v>
      </c>
      <c r="K4" s="82" t="s">
        <v>48</v>
      </c>
      <c r="L4" s="83" t="s">
        <v>49</v>
      </c>
      <c r="M4" s="69"/>
      <c r="N4" s="68"/>
      <c r="O4" s="84"/>
      <c r="P4" s="68"/>
      <c r="Q4" s="74"/>
      <c r="R4" s="82" t="s">
        <v>50</v>
      </c>
      <c r="S4" s="82" t="s">
        <v>51</v>
      </c>
      <c r="T4" s="85" t="s">
        <v>50</v>
      </c>
      <c r="U4" s="82" t="s">
        <v>51</v>
      </c>
      <c r="V4" s="68"/>
    </row>
    <row r="5" spans="1:22" ht="15.75">
      <c r="A5" s="86" t="s">
        <v>67</v>
      </c>
      <c r="B5" s="87" t="s">
        <v>68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6"/>
    </row>
    <row r="6" spans="1:22">
      <c r="A6" s="88" t="s">
        <v>69</v>
      </c>
      <c r="B6" s="89" t="s">
        <v>70</v>
      </c>
      <c r="C6" s="90"/>
      <c r="D6" s="90"/>
      <c r="E6" s="90"/>
      <c r="F6" s="90"/>
      <c r="G6" s="90"/>
      <c r="H6" s="90"/>
      <c r="I6" s="91"/>
      <c r="J6" s="92"/>
      <c r="K6" s="92"/>
      <c r="L6" s="90"/>
      <c r="M6" s="91"/>
      <c r="N6" s="90"/>
      <c r="O6" s="90"/>
      <c r="P6" s="90"/>
      <c r="Q6" s="90"/>
      <c r="R6" s="92"/>
      <c r="S6" s="90"/>
      <c r="T6" s="93"/>
      <c r="U6" s="90"/>
      <c r="V6" s="94"/>
    </row>
    <row r="7" spans="1:22">
      <c r="A7" s="95" t="s">
        <v>71</v>
      </c>
      <c r="B7" s="96" t="s">
        <v>72</v>
      </c>
      <c r="C7" s="97"/>
      <c r="D7" s="98">
        <v>8</v>
      </c>
      <c r="E7" s="99">
        <v>1421348</v>
      </c>
      <c r="F7" s="99" t="s">
        <v>13</v>
      </c>
      <c r="G7" s="99" t="s">
        <v>13</v>
      </c>
      <c r="H7" s="99">
        <v>1421348</v>
      </c>
      <c r="I7" s="100">
        <v>45.85</v>
      </c>
      <c r="J7" s="101">
        <v>1421348</v>
      </c>
      <c r="K7" s="101" t="s">
        <v>13</v>
      </c>
      <c r="L7" s="99">
        <v>1421348</v>
      </c>
      <c r="M7" s="100">
        <v>45.85</v>
      </c>
      <c r="N7" s="99" t="s">
        <v>13</v>
      </c>
      <c r="O7" s="99" t="s">
        <v>13</v>
      </c>
      <c r="P7" s="99" t="s">
        <v>13</v>
      </c>
      <c r="Q7" s="102">
        <v>45.85</v>
      </c>
      <c r="R7" s="103" t="s">
        <v>13</v>
      </c>
      <c r="S7" s="104" t="s">
        <v>13</v>
      </c>
      <c r="T7" s="103">
        <v>200000</v>
      </c>
      <c r="U7" s="102">
        <v>14.07</v>
      </c>
      <c r="V7" s="99">
        <v>1420548</v>
      </c>
    </row>
    <row r="8" spans="1:22">
      <c r="A8" s="105" t="s">
        <v>73</v>
      </c>
      <c r="B8" s="106" t="s">
        <v>74</v>
      </c>
      <c r="C8" s="97"/>
      <c r="D8" s="98" t="s">
        <v>13</v>
      </c>
      <c r="E8" s="99" t="s">
        <v>13</v>
      </c>
      <c r="F8" s="99" t="s">
        <v>13</v>
      </c>
      <c r="G8" s="99" t="s">
        <v>13</v>
      </c>
      <c r="H8" s="99" t="s">
        <v>13</v>
      </c>
      <c r="I8" s="100" t="s">
        <v>13</v>
      </c>
      <c r="J8" s="107" t="str">
        <f>IFERROR(IF(COUNT([1]CGAndSG!I9),([1]CGAndSG!I9),""),"")</f>
        <v/>
      </c>
      <c r="K8" s="101" t="s">
        <v>13</v>
      </c>
      <c r="L8" s="99" t="s">
        <v>13</v>
      </c>
      <c r="M8" s="100" t="s">
        <v>13</v>
      </c>
      <c r="N8" s="99" t="s">
        <v>13</v>
      </c>
      <c r="O8" s="99" t="s">
        <v>13</v>
      </c>
      <c r="P8" s="99" t="s">
        <v>13</v>
      </c>
      <c r="Q8" s="102" t="s">
        <v>13</v>
      </c>
      <c r="R8" s="103" t="s">
        <v>13</v>
      </c>
      <c r="S8" s="104" t="s">
        <v>13</v>
      </c>
      <c r="T8" s="103" t="s">
        <v>13</v>
      </c>
      <c r="U8" s="102" t="s">
        <v>13</v>
      </c>
      <c r="V8" s="99" t="s">
        <v>13</v>
      </c>
    </row>
    <row r="9" spans="1:22">
      <c r="A9" s="95" t="s">
        <v>75</v>
      </c>
      <c r="B9" s="106" t="s">
        <v>76</v>
      </c>
      <c r="D9" s="108" t="s">
        <v>13</v>
      </c>
      <c r="E9" s="109" t="s">
        <v>13</v>
      </c>
      <c r="F9" s="109" t="s">
        <v>13</v>
      </c>
      <c r="G9" s="109" t="s">
        <v>13</v>
      </c>
      <c r="H9" s="99" t="s">
        <v>13</v>
      </c>
      <c r="I9" s="100" t="s">
        <v>13</v>
      </c>
      <c r="J9" s="107" t="str">
        <f>IFERROR(IF(COUNT([1]Banks!I9),([1]Banks!I9),""),"")</f>
        <v/>
      </c>
      <c r="K9" s="101" t="s">
        <v>13</v>
      </c>
      <c r="L9" s="109" t="s">
        <v>13</v>
      </c>
      <c r="M9" s="100" t="s">
        <v>13</v>
      </c>
      <c r="N9" s="109" t="s">
        <v>13</v>
      </c>
      <c r="O9" s="109" t="s">
        <v>13</v>
      </c>
      <c r="P9" s="109" t="s">
        <v>13</v>
      </c>
      <c r="Q9" s="102" t="s">
        <v>13</v>
      </c>
      <c r="R9" s="103" t="s">
        <v>13</v>
      </c>
      <c r="S9" s="104" t="s">
        <v>13</v>
      </c>
      <c r="T9" s="103" t="s">
        <v>13</v>
      </c>
      <c r="U9" s="102" t="s">
        <v>13</v>
      </c>
      <c r="V9" s="109" t="s">
        <v>13</v>
      </c>
    </row>
    <row r="10" spans="1:22">
      <c r="A10" s="110" t="s">
        <v>77</v>
      </c>
      <c r="B10" s="111" t="s">
        <v>78</v>
      </c>
      <c r="D10" s="108">
        <v>4</v>
      </c>
      <c r="E10" s="112">
        <v>412267</v>
      </c>
      <c r="F10" s="112" t="s">
        <v>13</v>
      </c>
      <c r="G10" s="112" t="s">
        <v>13</v>
      </c>
      <c r="H10" s="112">
        <v>412267</v>
      </c>
      <c r="I10" s="113">
        <v>13.3</v>
      </c>
      <c r="J10" s="107" t="str">
        <f>IFERROR(IF(COUNT([1]OtherIND!K13),([1]OtherIND!K13),""),"")</f>
        <v/>
      </c>
      <c r="K10" s="101" t="s">
        <v>13</v>
      </c>
      <c r="L10" s="112">
        <v>412267</v>
      </c>
      <c r="M10" s="113">
        <v>13.3</v>
      </c>
      <c r="N10" s="112" t="s">
        <v>13</v>
      </c>
      <c r="O10" s="112" t="s">
        <v>13</v>
      </c>
      <c r="P10" s="112" t="s">
        <v>13</v>
      </c>
      <c r="Q10" s="114">
        <v>13.3</v>
      </c>
      <c r="R10" s="103" t="s">
        <v>13</v>
      </c>
      <c r="S10" s="115" t="s">
        <v>13</v>
      </c>
      <c r="T10" s="103">
        <v>0</v>
      </c>
      <c r="U10" s="114">
        <v>0</v>
      </c>
      <c r="V10" s="112">
        <v>412267</v>
      </c>
    </row>
    <row r="11" spans="1:22">
      <c r="A11" s="116" t="s">
        <v>79</v>
      </c>
      <c r="B11" s="116"/>
      <c r="C11" s="116"/>
      <c r="D11" s="117">
        <v>12</v>
      </c>
      <c r="E11" s="117">
        <v>1833615</v>
      </c>
      <c r="F11" s="117" t="s">
        <v>13</v>
      </c>
      <c r="G11" s="117" t="s">
        <v>13</v>
      </c>
      <c r="H11" s="118">
        <v>1833615</v>
      </c>
      <c r="I11" s="119">
        <v>59.15</v>
      </c>
      <c r="J11" s="120">
        <v>1833615</v>
      </c>
      <c r="K11" s="120" t="s">
        <v>13</v>
      </c>
      <c r="L11" s="117">
        <v>1833615</v>
      </c>
      <c r="M11" s="121">
        <v>59.15</v>
      </c>
      <c r="N11" s="118" t="s">
        <v>13</v>
      </c>
      <c r="O11" s="118" t="s">
        <v>13</v>
      </c>
      <c r="P11" s="118" t="s">
        <v>13</v>
      </c>
      <c r="Q11" s="122">
        <v>59.15</v>
      </c>
      <c r="R11" s="118" t="s">
        <v>13</v>
      </c>
      <c r="S11" s="123" t="s">
        <v>13</v>
      </c>
      <c r="T11" s="118">
        <v>200000</v>
      </c>
      <c r="U11" s="124">
        <v>10.91</v>
      </c>
      <c r="V11" s="117">
        <v>1832815</v>
      </c>
    </row>
    <row r="12" spans="1:22">
      <c r="A12" s="125" t="s">
        <v>80</v>
      </c>
      <c r="B12" s="126" t="s">
        <v>81</v>
      </c>
      <c r="C12" s="127"/>
      <c r="D12" s="127"/>
      <c r="E12" s="127"/>
      <c r="F12" s="127"/>
      <c r="G12" s="127"/>
      <c r="H12" s="127"/>
      <c r="I12" s="128"/>
      <c r="J12" s="129"/>
      <c r="K12" s="129"/>
      <c r="L12" s="127"/>
      <c r="M12" s="128"/>
      <c r="N12" s="127"/>
      <c r="O12" s="127"/>
      <c r="P12" s="127"/>
      <c r="Q12" s="127"/>
      <c r="R12" s="129"/>
      <c r="S12" s="127"/>
      <c r="T12" s="130"/>
      <c r="U12" s="127"/>
      <c r="V12" s="131"/>
    </row>
    <row r="13" spans="1:22" ht="30">
      <c r="A13" s="105" t="s">
        <v>71</v>
      </c>
      <c r="B13" s="132" t="s">
        <v>82</v>
      </c>
      <c r="D13" s="98" t="s">
        <v>13</v>
      </c>
      <c r="E13" s="98" t="s">
        <v>13</v>
      </c>
      <c r="F13" s="98" t="s">
        <v>13</v>
      </c>
      <c r="G13" s="98" t="s">
        <v>13</v>
      </c>
      <c r="H13" s="133" t="s">
        <v>13</v>
      </c>
      <c r="I13" s="134" t="s">
        <v>13</v>
      </c>
      <c r="J13" s="107" t="str">
        <f>IFERROR(IF(COUNT([1]Individuals!I9),([1]Individuals!I9),""),"")</f>
        <v/>
      </c>
      <c r="K13" s="101" t="s">
        <v>13</v>
      </c>
      <c r="L13" s="98" t="s">
        <v>13</v>
      </c>
      <c r="M13" s="135" t="s">
        <v>13</v>
      </c>
      <c r="N13" s="98" t="s">
        <v>13</v>
      </c>
      <c r="O13" s="98" t="s">
        <v>13</v>
      </c>
      <c r="P13" s="98" t="s">
        <v>13</v>
      </c>
      <c r="Q13" s="136" t="s">
        <v>13</v>
      </c>
      <c r="R13" s="103" t="s">
        <v>13</v>
      </c>
      <c r="S13" s="137" t="s">
        <v>13</v>
      </c>
      <c r="T13" s="103" t="s">
        <v>13</v>
      </c>
      <c r="U13" s="136" t="s">
        <v>13</v>
      </c>
      <c r="V13" s="98" t="s">
        <v>13</v>
      </c>
    </row>
    <row r="14" spans="1:22">
      <c r="A14" s="105" t="s">
        <v>73</v>
      </c>
      <c r="B14" s="138" t="s">
        <v>83</v>
      </c>
      <c r="D14" s="108" t="s">
        <v>13</v>
      </c>
      <c r="E14" s="108" t="s">
        <v>13</v>
      </c>
      <c r="F14" s="108" t="s">
        <v>13</v>
      </c>
      <c r="G14" s="108" t="s">
        <v>13</v>
      </c>
      <c r="H14" s="139" t="s">
        <v>13</v>
      </c>
      <c r="I14" s="100" t="s">
        <v>13</v>
      </c>
      <c r="J14" s="107" t="str">
        <f>IFERROR(IF(COUNT([1]Government!I9),([1]Government!I9),""),"")</f>
        <v/>
      </c>
      <c r="K14" s="101" t="s">
        <v>13</v>
      </c>
      <c r="L14" s="108" t="s">
        <v>13</v>
      </c>
      <c r="M14" s="140" t="s">
        <v>13</v>
      </c>
      <c r="N14" s="108" t="s">
        <v>13</v>
      </c>
      <c r="O14" s="108" t="s">
        <v>13</v>
      </c>
      <c r="P14" s="108" t="s">
        <v>13</v>
      </c>
      <c r="Q14" s="102" t="s">
        <v>13</v>
      </c>
      <c r="R14" s="103" t="s">
        <v>13</v>
      </c>
      <c r="S14" s="104" t="s">
        <v>13</v>
      </c>
      <c r="T14" s="103" t="s">
        <v>13</v>
      </c>
      <c r="U14" s="102" t="s">
        <v>13</v>
      </c>
      <c r="V14" s="108" t="s">
        <v>13</v>
      </c>
    </row>
    <row r="15" spans="1:22">
      <c r="A15" s="105" t="s">
        <v>75</v>
      </c>
      <c r="B15" s="138" t="s">
        <v>84</v>
      </c>
      <c r="D15" s="108" t="s">
        <v>13</v>
      </c>
      <c r="E15" s="108" t="s">
        <v>13</v>
      </c>
      <c r="F15" s="108" t="s">
        <v>13</v>
      </c>
      <c r="G15" s="108" t="s">
        <v>13</v>
      </c>
      <c r="H15" s="139" t="s">
        <v>13</v>
      </c>
      <c r="I15" s="100" t="s">
        <v>13</v>
      </c>
      <c r="J15" s="107" t="str">
        <f>IFERROR(IF(COUNT([1]Institutions!I9),([1]Institutions!I9),""),"")</f>
        <v/>
      </c>
      <c r="K15" s="101" t="s">
        <v>13</v>
      </c>
      <c r="L15" s="108" t="s">
        <v>13</v>
      </c>
      <c r="M15" s="140" t="s">
        <v>13</v>
      </c>
      <c r="N15" s="108" t="s">
        <v>13</v>
      </c>
      <c r="O15" s="108" t="s">
        <v>13</v>
      </c>
      <c r="P15" s="108" t="s">
        <v>13</v>
      </c>
      <c r="Q15" s="102" t="s">
        <v>13</v>
      </c>
      <c r="R15" s="103" t="s">
        <v>13</v>
      </c>
      <c r="S15" s="104" t="s">
        <v>13</v>
      </c>
      <c r="T15" s="103" t="s">
        <v>13</v>
      </c>
      <c r="U15" s="102" t="s">
        <v>13</v>
      </c>
      <c r="V15" s="108" t="s">
        <v>13</v>
      </c>
    </row>
    <row r="16" spans="1:22">
      <c r="A16" s="105" t="s">
        <v>77</v>
      </c>
      <c r="B16" s="138" t="s">
        <v>85</v>
      </c>
      <c r="D16" s="108" t="s">
        <v>13</v>
      </c>
      <c r="E16" s="108" t="s">
        <v>13</v>
      </c>
      <c r="F16" s="108" t="s">
        <v>13</v>
      </c>
      <c r="G16" s="108" t="s">
        <v>13</v>
      </c>
      <c r="H16" s="139" t="s">
        <v>13</v>
      </c>
      <c r="I16" s="100" t="s">
        <v>13</v>
      </c>
      <c r="J16" s="107" t="str">
        <f>IFERROR(IF(COUNT([1]FPIPromoter!I9),([1]FPIPromoter!I9),""),"")</f>
        <v/>
      </c>
      <c r="K16" s="101" t="s">
        <v>13</v>
      </c>
      <c r="L16" s="108" t="s">
        <v>13</v>
      </c>
      <c r="M16" s="140" t="s">
        <v>13</v>
      </c>
      <c r="N16" s="108" t="s">
        <v>13</v>
      </c>
      <c r="O16" s="108" t="s">
        <v>13</v>
      </c>
      <c r="P16" s="108" t="s">
        <v>13</v>
      </c>
      <c r="Q16" s="102" t="s">
        <v>13</v>
      </c>
      <c r="R16" s="103" t="s">
        <v>13</v>
      </c>
      <c r="S16" s="104" t="s">
        <v>13</v>
      </c>
      <c r="T16" s="103" t="s">
        <v>13</v>
      </c>
      <c r="U16" s="102" t="s">
        <v>13</v>
      </c>
      <c r="V16" s="108" t="s">
        <v>13</v>
      </c>
    </row>
    <row r="17" spans="1:22">
      <c r="A17" s="141" t="s">
        <v>86</v>
      </c>
      <c r="B17" s="142" t="s">
        <v>78</v>
      </c>
      <c r="D17" s="143" t="s">
        <v>13</v>
      </c>
      <c r="E17" s="143" t="s">
        <v>13</v>
      </c>
      <c r="F17" s="143" t="s">
        <v>13</v>
      </c>
      <c r="G17" s="143" t="s">
        <v>13</v>
      </c>
      <c r="H17" s="144" t="s">
        <v>13</v>
      </c>
      <c r="I17" s="113" t="s">
        <v>13</v>
      </c>
      <c r="J17" s="107" t="str">
        <f>IFERROR(IF(COUNT([1]OtherForeign!K9),([1]OtherForeign!K9),""),"")</f>
        <v/>
      </c>
      <c r="K17" s="101" t="s">
        <v>13</v>
      </c>
      <c r="L17" s="143" t="s">
        <v>13</v>
      </c>
      <c r="M17" s="145" t="s">
        <v>13</v>
      </c>
      <c r="N17" s="143" t="s">
        <v>13</v>
      </c>
      <c r="O17" s="143" t="s">
        <v>13</v>
      </c>
      <c r="P17" s="143" t="s">
        <v>13</v>
      </c>
      <c r="Q17" s="114" t="s">
        <v>13</v>
      </c>
      <c r="R17" s="103" t="s">
        <v>13</v>
      </c>
      <c r="S17" s="115" t="s">
        <v>13</v>
      </c>
      <c r="T17" s="103" t="s">
        <v>13</v>
      </c>
      <c r="U17" s="114" t="s">
        <v>13</v>
      </c>
      <c r="V17" s="143" t="s">
        <v>13</v>
      </c>
    </row>
    <row r="18" spans="1:22">
      <c r="A18" s="116" t="s">
        <v>87</v>
      </c>
      <c r="B18" s="116"/>
      <c r="C18" s="116"/>
      <c r="D18" s="146" t="s">
        <v>13</v>
      </c>
      <c r="E18" s="146" t="s">
        <v>13</v>
      </c>
      <c r="F18" s="146" t="s">
        <v>13</v>
      </c>
      <c r="G18" s="146" t="s">
        <v>13</v>
      </c>
      <c r="H18" s="147" t="s">
        <v>13</v>
      </c>
      <c r="I18" s="119" t="s">
        <v>13</v>
      </c>
      <c r="J18" s="148" t="s">
        <v>13</v>
      </c>
      <c r="K18" s="148" t="s">
        <v>13</v>
      </c>
      <c r="L18" s="146" t="s">
        <v>13</v>
      </c>
      <c r="M18" s="121" t="s">
        <v>13</v>
      </c>
      <c r="N18" s="149" t="s">
        <v>13</v>
      </c>
      <c r="O18" s="149" t="s">
        <v>13</v>
      </c>
      <c r="P18" s="146" t="s">
        <v>13</v>
      </c>
      <c r="Q18" s="122" t="s">
        <v>13</v>
      </c>
      <c r="R18" s="147" t="s">
        <v>13</v>
      </c>
      <c r="S18" s="123" t="s">
        <v>13</v>
      </c>
      <c r="T18" s="118" t="s">
        <v>13</v>
      </c>
      <c r="U18" s="124" t="s">
        <v>13</v>
      </c>
      <c r="V18" s="146" t="s">
        <v>13</v>
      </c>
    </row>
    <row r="19" spans="1:22">
      <c r="A19" s="150" t="s">
        <v>88</v>
      </c>
      <c r="B19" s="150"/>
      <c r="C19" s="150"/>
      <c r="D19" s="146">
        <v>12</v>
      </c>
      <c r="E19" s="146">
        <v>1833615</v>
      </c>
      <c r="F19" s="146" t="s">
        <v>13</v>
      </c>
      <c r="G19" s="146" t="s">
        <v>13</v>
      </c>
      <c r="H19" s="147">
        <v>1833615</v>
      </c>
      <c r="I19" s="119">
        <v>59.15</v>
      </c>
      <c r="J19" s="148">
        <v>1833615</v>
      </c>
      <c r="K19" s="148" t="s">
        <v>13</v>
      </c>
      <c r="L19" s="146">
        <v>1833615</v>
      </c>
      <c r="M19" s="121">
        <v>59.15</v>
      </c>
      <c r="N19" s="149" t="s">
        <v>13</v>
      </c>
      <c r="O19" s="149" t="s">
        <v>13</v>
      </c>
      <c r="P19" s="147" t="s">
        <v>13</v>
      </c>
      <c r="Q19" s="122">
        <v>59.15</v>
      </c>
      <c r="R19" s="147" t="s">
        <v>13</v>
      </c>
      <c r="S19" s="123" t="s">
        <v>13</v>
      </c>
      <c r="T19" s="147">
        <v>200000</v>
      </c>
      <c r="U19" s="124">
        <v>10.91</v>
      </c>
      <c r="V19" s="147">
        <v>1832815</v>
      </c>
    </row>
    <row r="20" spans="1:22">
      <c r="A20" s="151"/>
      <c r="B20" s="152" t="s">
        <v>89</v>
      </c>
    </row>
    <row r="21" spans="1:22" ht="31.5">
      <c r="A21" s="153" t="s">
        <v>90</v>
      </c>
      <c r="B21" s="154" t="s">
        <v>91</v>
      </c>
      <c r="C21" s="155"/>
      <c r="D21" s="156" t="s">
        <v>92</v>
      </c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7"/>
    </row>
    <row r="22" spans="1:22">
      <c r="A22" s="158" t="s">
        <v>69</v>
      </c>
      <c r="B22" s="159" t="s">
        <v>84</v>
      </c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</row>
    <row r="23" spans="1:22">
      <c r="A23" s="105" t="s">
        <v>71</v>
      </c>
      <c r="B23" s="161" t="s">
        <v>93</v>
      </c>
      <c r="D23" s="162">
        <v>2</v>
      </c>
      <c r="E23" s="162">
        <v>115</v>
      </c>
      <c r="F23" s="162"/>
      <c r="G23" s="162"/>
      <c r="H23" s="163">
        <v>115</v>
      </c>
      <c r="I23" s="164">
        <f>+IFERROR(IF(COUNT(H23),ROUND(H23/'[1]Shareholding Pattern'!$L$57*100,2),""),"")</f>
        <v>0</v>
      </c>
      <c r="J23" s="165">
        <v>115</v>
      </c>
      <c r="K23" s="162"/>
      <c r="L23" s="108">
        <v>115</v>
      </c>
      <c r="M23" s="140">
        <v>0</v>
      </c>
      <c r="N23" s="162"/>
      <c r="O23" s="162"/>
      <c r="P23" s="108" t="s">
        <v>13</v>
      </c>
      <c r="Q23" s="166">
        <f>+IFERROR(IF(COUNT(H23,P23),ROUND(SUM(H23,P23)/SUM('[1]Shareholding Pattern'!$L$57,'[1]Shareholding Pattern'!$T$57)*100,2),""),"")</f>
        <v>0</v>
      </c>
      <c r="R23" s="162"/>
      <c r="S23" s="104" t="s">
        <v>13</v>
      </c>
      <c r="T23" s="167"/>
      <c r="U23" s="168"/>
      <c r="V23" s="162">
        <v>0</v>
      </c>
    </row>
    <row r="24" spans="1:22">
      <c r="A24" s="105" t="s">
        <v>73</v>
      </c>
      <c r="B24" s="138" t="s">
        <v>94</v>
      </c>
      <c r="D24" s="162"/>
      <c r="E24" s="162"/>
      <c r="F24" s="162"/>
      <c r="G24" s="162"/>
      <c r="H24" s="139" t="s">
        <v>13</v>
      </c>
      <c r="I24" s="164" t="str">
        <f>+IFERROR(IF(COUNT(H24),ROUND(H24/'[1]Shareholding Pattern'!$L$57*100,2),""),"")</f>
        <v/>
      </c>
      <c r="J24" s="165" t="s">
        <v>13</v>
      </c>
      <c r="K24" s="162"/>
      <c r="L24" s="108" t="s">
        <v>13</v>
      </c>
      <c r="M24" s="140" t="s">
        <v>13</v>
      </c>
      <c r="N24" s="162"/>
      <c r="O24" s="162"/>
      <c r="P24" s="108" t="s">
        <v>13</v>
      </c>
      <c r="Q24" s="166" t="str">
        <f>+IFERROR(IF(COUNT(H24,P24),ROUND(SUM(H24,P24)/SUM('[1]Shareholding Pattern'!$L$57,'[1]Shareholding Pattern'!$T$57)*100,2),""),"")</f>
        <v/>
      </c>
      <c r="R24" s="162"/>
      <c r="S24" s="104" t="s">
        <v>13</v>
      </c>
      <c r="T24" s="169"/>
      <c r="U24" s="170"/>
      <c r="V24" s="162"/>
    </row>
    <row r="25" spans="1:22">
      <c r="A25" s="105" t="s">
        <v>75</v>
      </c>
      <c r="B25" s="138" t="s">
        <v>95</v>
      </c>
      <c r="D25" s="162"/>
      <c r="E25" s="162"/>
      <c r="F25" s="162"/>
      <c r="G25" s="162"/>
      <c r="H25" s="139" t="s">
        <v>13</v>
      </c>
      <c r="I25" s="164" t="str">
        <f>+IFERROR(IF(COUNT(H25),ROUND(H25/'[1]Shareholding Pattern'!$L$57*100,2),""),"")</f>
        <v/>
      </c>
      <c r="J25" s="165" t="s">
        <v>13</v>
      </c>
      <c r="K25" s="162"/>
      <c r="L25" s="108" t="s">
        <v>13</v>
      </c>
      <c r="M25" s="140" t="s">
        <v>13</v>
      </c>
      <c r="N25" s="162"/>
      <c r="O25" s="162"/>
      <c r="P25" s="108" t="s">
        <v>13</v>
      </c>
      <c r="Q25" s="166" t="str">
        <f>+IFERROR(IF(COUNT(H25,P25),ROUND(SUM(H25,P25)/SUM('[1]Shareholding Pattern'!$L$57,'[1]Shareholding Pattern'!$T$57)*100,2),""),"")</f>
        <v/>
      </c>
      <c r="R25" s="162"/>
      <c r="S25" s="104" t="s">
        <v>13</v>
      </c>
      <c r="T25" s="169"/>
      <c r="U25" s="170"/>
      <c r="V25" s="162"/>
    </row>
    <row r="26" spans="1:22">
      <c r="A26" s="105" t="s">
        <v>77</v>
      </c>
      <c r="B26" s="138" t="s">
        <v>96</v>
      </c>
      <c r="D26" s="162"/>
      <c r="E26" s="162"/>
      <c r="F26" s="162"/>
      <c r="G26" s="162"/>
      <c r="H26" s="139" t="s">
        <v>13</v>
      </c>
      <c r="I26" s="164" t="str">
        <f>+IFERROR(IF(COUNT(H26),ROUND(H26/'[1]Shareholding Pattern'!$L$57*100,2),""),"")</f>
        <v/>
      </c>
      <c r="J26" s="165" t="s">
        <v>13</v>
      </c>
      <c r="K26" s="162"/>
      <c r="L26" s="108" t="s">
        <v>13</v>
      </c>
      <c r="M26" s="140" t="s">
        <v>13</v>
      </c>
      <c r="N26" s="162"/>
      <c r="O26" s="162"/>
      <c r="P26" s="108" t="s">
        <v>13</v>
      </c>
      <c r="Q26" s="166" t="str">
        <f>+IFERROR(IF(COUNT(H26,P26),ROUND(SUM(H26,P26)/SUM('[1]Shareholding Pattern'!$L$57,'[1]Shareholding Pattern'!$T$57)*100,2),""),"")</f>
        <v/>
      </c>
      <c r="R26" s="162"/>
      <c r="S26" s="104" t="s">
        <v>13</v>
      </c>
      <c r="T26" s="169"/>
      <c r="U26" s="170"/>
      <c r="V26" s="162"/>
    </row>
    <row r="27" spans="1:22">
      <c r="A27" s="105" t="s">
        <v>86</v>
      </c>
      <c r="B27" s="138" t="s">
        <v>97</v>
      </c>
      <c r="D27" s="162"/>
      <c r="E27" s="162"/>
      <c r="F27" s="162"/>
      <c r="G27" s="162"/>
      <c r="H27" s="139" t="s">
        <v>13</v>
      </c>
      <c r="I27" s="164" t="str">
        <f>+IFERROR(IF(COUNT(H27),ROUND(H27/'[1]Shareholding Pattern'!$L$57*100,2),""),"")</f>
        <v/>
      </c>
      <c r="J27" s="165" t="s">
        <v>13</v>
      </c>
      <c r="K27" s="162"/>
      <c r="L27" s="108" t="s">
        <v>13</v>
      </c>
      <c r="M27" s="140" t="s">
        <v>13</v>
      </c>
      <c r="N27" s="162"/>
      <c r="O27" s="162"/>
      <c r="P27" s="108" t="s">
        <v>13</v>
      </c>
      <c r="Q27" s="166" t="str">
        <f>+IFERROR(IF(COUNT(H27,P27),ROUND(SUM(H27,P27)/SUM('[1]Shareholding Pattern'!$L$57,'[1]Shareholding Pattern'!$T$57)*100,2),""),"")</f>
        <v/>
      </c>
      <c r="R27" s="162"/>
      <c r="S27" s="104" t="s">
        <v>13</v>
      </c>
      <c r="T27" s="169"/>
      <c r="U27" s="170"/>
      <c r="V27" s="162"/>
    </row>
    <row r="28" spans="1:22">
      <c r="A28" s="105" t="s">
        <v>98</v>
      </c>
      <c r="B28" s="138" t="s">
        <v>76</v>
      </c>
      <c r="D28" s="162">
        <v>2</v>
      </c>
      <c r="E28" s="162">
        <v>1200</v>
      </c>
      <c r="F28" s="162"/>
      <c r="G28" s="162"/>
      <c r="H28" s="139">
        <v>1200</v>
      </c>
      <c r="I28" s="164">
        <f>+IFERROR(IF(COUNT(H28),ROUND(H28/'[1]Shareholding Pattern'!$L$57*100,2),""),"")</f>
        <v>0.04</v>
      </c>
      <c r="J28" s="165">
        <v>1200</v>
      </c>
      <c r="K28" s="162"/>
      <c r="L28" s="108">
        <v>1200</v>
      </c>
      <c r="M28" s="140">
        <v>0.04</v>
      </c>
      <c r="N28" s="162"/>
      <c r="O28" s="162"/>
      <c r="P28" s="108" t="s">
        <v>13</v>
      </c>
      <c r="Q28" s="166">
        <f>+IFERROR(IF(COUNT(H28,P28),ROUND(SUM(H28,P28)/SUM('[1]Shareholding Pattern'!$L$57,'[1]Shareholding Pattern'!$T$57)*100,2),""),"")</f>
        <v>0.04</v>
      </c>
      <c r="R28" s="162"/>
      <c r="S28" s="104" t="s">
        <v>13</v>
      </c>
      <c r="T28" s="169"/>
      <c r="U28" s="170"/>
      <c r="V28" s="162">
        <v>0</v>
      </c>
    </row>
    <row r="29" spans="1:22">
      <c r="A29" s="105" t="s">
        <v>99</v>
      </c>
      <c r="B29" s="138" t="s">
        <v>100</v>
      </c>
      <c r="D29" s="162"/>
      <c r="E29" s="162"/>
      <c r="F29" s="162"/>
      <c r="G29" s="162"/>
      <c r="H29" s="139" t="s">
        <v>13</v>
      </c>
      <c r="I29" s="164" t="str">
        <f>+IFERROR(IF(COUNT(H29),ROUND(H29/'[1]Shareholding Pattern'!$L$57*100,2),""),"")</f>
        <v/>
      </c>
      <c r="J29" s="165" t="s">
        <v>13</v>
      </c>
      <c r="K29" s="162"/>
      <c r="L29" s="108" t="s">
        <v>13</v>
      </c>
      <c r="M29" s="140" t="s">
        <v>13</v>
      </c>
      <c r="N29" s="162"/>
      <c r="O29" s="162"/>
      <c r="P29" s="108" t="s">
        <v>13</v>
      </c>
      <c r="Q29" s="166" t="str">
        <f>+IFERROR(IF(COUNT(H29,P29),ROUND(SUM(H29,P29)/SUM('[1]Shareholding Pattern'!$L$57,'[1]Shareholding Pattern'!$T$57)*100,2),""),"")</f>
        <v/>
      </c>
      <c r="R29" s="162"/>
      <c r="S29" s="104" t="s">
        <v>13</v>
      </c>
      <c r="T29" s="169"/>
      <c r="U29" s="170"/>
      <c r="V29" s="162"/>
    </row>
    <row r="30" spans="1:22">
      <c r="A30" s="105" t="s">
        <v>101</v>
      </c>
      <c r="B30" s="138" t="s">
        <v>102</v>
      </c>
      <c r="D30" s="162"/>
      <c r="E30" s="162"/>
      <c r="F30" s="162"/>
      <c r="G30" s="162"/>
      <c r="H30" s="139" t="s">
        <v>13</v>
      </c>
      <c r="I30" s="164" t="str">
        <f>+IFERROR(IF(COUNT(H30),ROUND(H30/'[1]Shareholding Pattern'!$L$57*100,2),""),"")</f>
        <v/>
      </c>
      <c r="J30" s="165" t="s">
        <v>13</v>
      </c>
      <c r="K30" s="162"/>
      <c r="L30" s="108" t="s">
        <v>13</v>
      </c>
      <c r="M30" s="140" t="s">
        <v>13</v>
      </c>
      <c r="N30" s="162"/>
      <c r="O30" s="162"/>
      <c r="P30" s="108" t="s">
        <v>13</v>
      </c>
      <c r="Q30" s="166" t="str">
        <f>+IFERROR(IF(COUNT(H30,P30),ROUND(SUM(H30,P30)/SUM('[1]Shareholding Pattern'!$L$57,'[1]Shareholding Pattern'!$T$57)*100,2),""),"")</f>
        <v/>
      </c>
      <c r="R30" s="162"/>
      <c r="S30" s="104" t="s">
        <v>13</v>
      </c>
      <c r="T30" s="169"/>
      <c r="U30" s="170"/>
      <c r="V30" s="162"/>
    </row>
    <row r="31" spans="1:22">
      <c r="A31" s="141" t="s">
        <v>103</v>
      </c>
      <c r="B31" s="142" t="s">
        <v>78</v>
      </c>
      <c r="D31" s="162"/>
      <c r="E31" s="162"/>
      <c r="F31" s="162"/>
      <c r="G31" s="162"/>
      <c r="H31" s="144" t="s">
        <v>13</v>
      </c>
      <c r="I31" s="171" t="str">
        <f>+IFERROR(IF(COUNT(H31),ROUND(H31/'[1]Shareholding Pattern'!$L$57*100,2),""),"")</f>
        <v/>
      </c>
      <c r="J31" s="165" t="s">
        <v>13</v>
      </c>
      <c r="K31" s="162"/>
      <c r="L31" s="143" t="s">
        <v>13</v>
      </c>
      <c r="M31" s="145" t="s">
        <v>13</v>
      </c>
      <c r="N31" s="162"/>
      <c r="O31" s="162"/>
      <c r="P31" s="143" t="s">
        <v>13</v>
      </c>
      <c r="Q31" s="172" t="str">
        <f>+IFERROR(IF(COUNT(H31,P31),ROUND(SUM(H31,P31)/SUM('[1]Shareholding Pattern'!$L$57,'[1]Shareholding Pattern'!$T$57)*100,2),""),"")</f>
        <v/>
      </c>
      <c r="R31" s="162"/>
      <c r="S31" s="104" t="s">
        <v>13</v>
      </c>
      <c r="T31" s="169"/>
      <c r="U31" s="170"/>
      <c r="V31" s="162"/>
    </row>
    <row r="32" spans="1:22">
      <c r="A32" s="116" t="s">
        <v>104</v>
      </c>
      <c r="B32" s="116"/>
      <c r="C32" s="116"/>
      <c r="D32" s="117">
        <v>4</v>
      </c>
      <c r="E32" s="117">
        <v>1315</v>
      </c>
      <c r="F32" s="117" t="s">
        <v>13</v>
      </c>
      <c r="G32" s="118" t="s">
        <v>13</v>
      </c>
      <c r="H32" s="118">
        <v>1315</v>
      </c>
      <c r="I32" s="173">
        <f>+IFERROR(IF(COUNT(H32),ROUND(H32/'[1]Shareholding Pattern'!$L$57*100,2),""),"")</f>
        <v>0.04</v>
      </c>
      <c r="J32" s="173">
        <f t="shared" ref="J32:V32" si="0">+IFERROR(IF(COUNT(J23:J31),ROUND(SUM(J23:J31),0),""),"")</f>
        <v>1315</v>
      </c>
      <c r="K32" s="173" t="str">
        <f t="shared" si="0"/>
        <v/>
      </c>
      <c r="L32" s="117">
        <v>1315</v>
      </c>
      <c r="M32" s="121">
        <v>0.04</v>
      </c>
      <c r="N32" s="117" t="s">
        <v>13</v>
      </c>
      <c r="O32" s="117" t="s">
        <v>13</v>
      </c>
      <c r="P32" s="117" t="s">
        <v>13</v>
      </c>
      <c r="Q32" s="174">
        <f>+IFERROR(IF(COUNT(H32,P32),ROUND(SUM(H32,P32)/SUM('[1]Shareholding Pattern'!$L$57,'[1]Shareholding Pattern'!$T$57)*100,2),""),"")</f>
        <v>0.04</v>
      </c>
      <c r="R32" s="118" t="s">
        <v>13</v>
      </c>
      <c r="S32" s="175" t="s">
        <v>13</v>
      </c>
      <c r="T32" s="169"/>
      <c r="U32" s="170"/>
      <c r="V32" s="117">
        <v>0</v>
      </c>
    </row>
    <row r="33" spans="1:22" ht="30">
      <c r="A33" s="176" t="s">
        <v>105</v>
      </c>
      <c r="B33" s="177" t="s">
        <v>106</v>
      </c>
      <c r="C33" s="178"/>
      <c r="D33" s="162"/>
      <c r="E33" s="162"/>
      <c r="F33" s="162"/>
      <c r="G33" s="162"/>
      <c r="H33" s="179" t="s">
        <v>13</v>
      </c>
      <c r="I33" s="180" t="str">
        <f>+IFERROR(IF(COUNT(H33),ROUND(H33/'[1]Shareholding Pattern'!$L$57*100,2),""),"")</f>
        <v/>
      </c>
      <c r="J33" s="165" t="s">
        <v>13</v>
      </c>
      <c r="K33" s="162"/>
      <c r="L33" s="181" t="s">
        <v>13</v>
      </c>
      <c r="M33" s="181" t="s">
        <v>13</v>
      </c>
      <c r="N33" s="162"/>
      <c r="O33" s="162"/>
      <c r="P33" s="181" t="s">
        <v>13</v>
      </c>
      <c r="Q33" s="182" t="str">
        <f>+IFERROR(IF(COUNT(H33,P33),ROUND(SUM(H33,P33)/SUM('[1]Shareholding Pattern'!$L$57,'[1]Shareholding Pattern'!$T$57)*100,2),""),"")</f>
        <v/>
      </c>
      <c r="R33" s="183"/>
      <c r="S33" s="184" t="s">
        <v>13</v>
      </c>
      <c r="T33" s="169"/>
      <c r="U33" s="170"/>
      <c r="V33" s="183"/>
    </row>
    <row r="34" spans="1:22">
      <c r="A34" s="116" t="s">
        <v>107</v>
      </c>
      <c r="B34" s="116"/>
      <c r="C34" s="116"/>
      <c r="D34" s="185" t="str">
        <f>+IF(COUNT(D33),SUM(D33),"")</f>
        <v/>
      </c>
      <c r="E34" s="185" t="str">
        <f t="shared" ref="E34:R34" si="1">+IF(COUNT(E33),SUM(E33),"")</f>
        <v/>
      </c>
      <c r="F34" s="185" t="str">
        <f t="shared" si="1"/>
        <v/>
      </c>
      <c r="G34" s="185" t="str">
        <f t="shared" si="1"/>
        <v/>
      </c>
      <c r="H34" s="186" t="str">
        <f t="shared" si="1"/>
        <v/>
      </c>
      <c r="I34" s="173" t="str">
        <f>+IFERROR(IF(COUNT(H34),ROUND(H34/'[1]Shareholding Pattern'!$L$57*100,2),""),"")</f>
        <v/>
      </c>
      <c r="J34" s="187" t="str">
        <f t="shared" si="1"/>
        <v/>
      </c>
      <c r="K34" s="187" t="str">
        <f t="shared" si="1"/>
        <v/>
      </c>
      <c r="L34" s="185" t="str">
        <f t="shared" si="1"/>
        <v/>
      </c>
      <c r="M34" s="188" t="s">
        <v>13</v>
      </c>
      <c r="N34" s="185" t="str">
        <f t="shared" si="1"/>
        <v/>
      </c>
      <c r="O34" s="185" t="str">
        <f t="shared" si="1"/>
        <v/>
      </c>
      <c r="P34" s="185" t="str">
        <f t="shared" si="1"/>
        <v/>
      </c>
      <c r="Q34" s="174" t="str">
        <f>+IFERROR(IF(COUNT(H34,P34),ROUND(SUM(H34,P34)/SUM('[1]Shareholding Pattern'!$L$57,'[1]Shareholding Pattern'!$T$57)*100,2),""),"")</f>
        <v/>
      </c>
      <c r="R34" s="186" t="str">
        <f t="shared" si="1"/>
        <v/>
      </c>
      <c r="S34" s="175" t="s">
        <v>13</v>
      </c>
      <c r="T34" s="169"/>
      <c r="U34" s="170"/>
      <c r="V34" s="185" t="str">
        <f t="shared" ref="V34" si="2">+IF(COUNT(V33),SUM(V33),"")</f>
        <v/>
      </c>
    </row>
    <row r="35" spans="1:22">
      <c r="A35" s="125" t="s">
        <v>108</v>
      </c>
      <c r="B35" s="189" t="s">
        <v>109</v>
      </c>
      <c r="C35" s="190"/>
      <c r="D35" s="190"/>
      <c r="E35" s="190"/>
      <c r="F35" s="190"/>
      <c r="G35" s="190"/>
      <c r="H35" s="190"/>
      <c r="I35" s="191"/>
      <c r="J35" s="192"/>
      <c r="K35" s="192"/>
      <c r="L35" s="190"/>
      <c r="M35" s="191"/>
      <c r="N35" s="190"/>
      <c r="O35" s="190"/>
      <c r="P35" s="190"/>
      <c r="Q35" s="190"/>
      <c r="R35" s="192"/>
      <c r="S35" s="193"/>
      <c r="T35" s="169"/>
      <c r="U35" s="170"/>
      <c r="V35" s="194"/>
    </row>
    <row r="36" spans="1:22" ht="45">
      <c r="A36" s="195" t="s">
        <v>110</v>
      </c>
      <c r="B36" s="132" t="s">
        <v>111</v>
      </c>
      <c r="D36" s="162">
        <v>3278</v>
      </c>
      <c r="E36" s="162">
        <v>972261</v>
      </c>
      <c r="F36" s="162"/>
      <c r="G36" s="162"/>
      <c r="H36" s="196">
        <v>972261</v>
      </c>
      <c r="I36" s="197">
        <f>+IFERROR(IF(COUNT(H36),ROUND(H36/'[1]Shareholding Pattern'!$L$57*100,2),""),"")</f>
        <v>31.36</v>
      </c>
      <c r="J36" s="165">
        <v>972261</v>
      </c>
      <c r="K36" s="162"/>
      <c r="L36" s="198">
        <v>972261</v>
      </c>
      <c r="M36" s="199">
        <v>31.36</v>
      </c>
      <c r="N36" s="162"/>
      <c r="O36" s="162"/>
      <c r="P36" s="198" t="s">
        <v>13</v>
      </c>
      <c r="Q36" s="200">
        <f>+IFERROR(IF(COUNT(H36,P36),ROUND(SUM(H36,P36)/SUM('[1]Shareholding Pattern'!$L$57,'[1]Shareholding Pattern'!$T$57)*100,2),""),"")</f>
        <v>31.36</v>
      </c>
      <c r="R36" s="201"/>
      <c r="S36" s="104" t="s">
        <v>13</v>
      </c>
      <c r="T36" s="169"/>
      <c r="U36" s="170"/>
      <c r="V36" s="162">
        <v>809228</v>
      </c>
    </row>
    <row r="37" spans="1:22" ht="45">
      <c r="A37" s="195" t="s">
        <v>112</v>
      </c>
      <c r="B37" s="202" t="s">
        <v>113</v>
      </c>
      <c r="D37" s="162">
        <v>5</v>
      </c>
      <c r="E37" s="162">
        <v>187327</v>
      </c>
      <c r="F37" s="162"/>
      <c r="G37" s="162"/>
      <c r="H37" s="196">
        <v>187327</v>
      </c>
      <c r="I37" s="197">
        <f>+IFERROR(IF(COUNT(H37),ROUND(H37/'[1]Shareholding Pattern'!$L$57*100,2),""),"")</f>
        <v>6.04</v>
      </c>
      <c r="J37" s="165">
        <v>187327</v>
      </c>
      <c r="K37" s="162"/>
      <c r="L37" s="198">
        <v>187327</v>
      </c>
      <c r="M37" s="199">
        <v>6.04</v>
      </c>
      <c r="N37" s="162"/>
      <c r="O37" s="162"/>
      <c r="P37" s="198" t="s">
        <v>13</v>
      </c>
      <c r="Q37" s="200">
        <f>+IFERROR(IF(COUNT(H37,P37),ROUND(SUM(H37,P37)/SUM('[1]Shareholding Pattern'!$L$57,'[1]Shareholding Pattern'!$T$57)*100,2),""),"")</f>
        <v>6.04</v>
      </c>
      <c r="R37" s="201"/>
      <c r="S37" s="104" t="s">
        <v>13</v>
      </c>
      <c r="T37" s="169"/>
      <c r="U37" s="170"/>
      <c r="V37" s="162">
        <v>187327</v>
      </c>
    </row>
    <row r="38" spans="1:22">
      <c r="A38" s="195" t="s">
        <v>73</v>
      </c>
      <c r="B38" s="138" t="s">
        <v>114</v>
      </c>
      <c r="D38" s="162"/>
      <c r="E38" s="162"/>
      <c r="F38" s="162"/>
      <c r="G38" s="162"/>
      <c r="H38" s="196" t="s">
        <v>13</v>
      </c>
      <c r="I38" s="197" t="str">
        <f>+IFERROR(IF(COUNT(H38),ROUND(H38/'[1]Shareholding Pattern'!$L$57*100,2),""),"")</f>
        <v/>
      </c>
      <c r="J38" s="165" t="s">
        <v>13</v>
      </c>
      <c r="K38" s="162"/>
      <c r="L38" s="198" t="s">
        <v>13</v>
      </c>
      <c r="M38" s="199" t="s">
        <v>13</v>
      </c>
      <c r="N38" s="162"/>
      <c r="O38" s="162"/>
      <c r="P38" s="198" t="s">
        <v>13</v>
      </c>
      <c r="Q38" s="200" t="str">
        <f>+IFERROR(IF(COUNT(H38,P38),ROUND(SUM(H38,P38)/SUM('[1]Shareholding Pattern'!$L$57,'[1]Shareholding Pattern'!$T$57)*100,2),""),"")</f>
        <v/>
      </c>
      <c r="R38" s="201"/>
      <c r="S38" s="104" t="s">
        <v>13</v>
      </c>
      <c r="T38" s="169"/>
      <c r="U38" s="170"/>
      <c r="V38" s="162"/>
    </row>
    <row r="39" spans="1:22">
      <c r="A39" s="195" t="s">
        <v>75</v>
      </c>
      <c r="B39" s="138" t="s">
        <v>115</v>
      </c>
      <c r="D39" s="162"/>
      <c r="E39" s="162"/>
      <c r="F39" s="162"/>
      <c r="G39" s="162"/>
      <c r="H39" s="196" t="s">
        <v>13</v>
      </c>
      <c r="I39" s="197" t="str">
        <f>+IFERROR(IF(COUNT(H39),ROUND(H39/'[1]Shareholding Pattern'!$L$57*100,2),""),"")</f>
        <v/>
      </c>
      <c r="J39" s="165" t="s">
        <v>13</v>
      </c>
      <c r="K39" s="162"/>
      <c r="L39" s="198" t="s">
        <v>13</v>
      </c>
      <c r="M39" s="198" t="s">
        <v>13</v>
      </c>
      <c r="N39" s="162"/>
      <c r="O39" s="162"/>
      <c r="P39" s="198" t="s">
        <v>13</v>
      </c>
      <c r="Q39" s="200" t="str">
        <f>+IFERROR(IF(COUNT(H39,P39),ROUND(SUM(H39,P39)/SUM('[1]Shareholding Pattern'!$L$57,'[1]Shareholding Pattern'!$T$57)*100,2),""),"")</f>
        <v/>
      </c>
      <c r="R39" s="201"/>
      <c r="S39" s="104" t="s">
        <v>13</v>
      </c>
      <c r="T39" s="169"/>
      <c r="U39" s="170"/>
      <c r="V39" s="162"/>
    </row>
    <row r="40" spans="1:22" ht="30">
      <c r="A40" s="195" t="s">
        <v>77</v>
      </c>
      <c r="B40" s="203" t="s">
        <v>116</v>
      </c>
      <c r="D40" s="162"/>
      <c r="E40" s="162"/>
      <c r="F40" s="162"/>
      <c r="G40" s="162"/>
      <c r="H40" s="196" t="s">
        <v>13</v>
      </c>
      <c r="I40" s="197" t="str">
        <f>+IFERROR(IF(COUNT(H40),ROUND(H40/'[1]Shareholding Pattern'!$L$57*100,2),""),"")</f>
        <v/>
      </c>
      <c r="J40" s="165" t="s">
        <v>13</v>
      </c>
      <c r="K40" s="162"/>
      <c r="L40" s="198" t="s">
        <v>13</v>
      </c>
      <c r="M40" s="198" t="s">
        <v>13</v>
      </c>
      <c r="N40" s="162"/>
      <c r="O40" s="162"/>
      <c r="P40" s="198" t="s">
        <v>13</v>
      </c>
      <c r="Q40" s="200" t="str">
        <f>+IFERROR(IF(COUNT(H40,P40),ROUND(SUM(H40,P40)/SUM('[1]Shareholding Pattern'!$L$57,'[1]Shareholding Pattern'!$T$57)*100,2),""),"")</f>
        <v/>
      </c>
      <c r="R40" s="162"/>
      <c r="S40" s="104" t="s">
        <v>13</v>
      </c>
      <c r="T40" s="169"/>
      <c r="U40" s="170"/>
      <c r="V40" s="162"/>
    </row>
    <row r="41" spans="1:22">
      <c r="A41" s="204" t="s">
        <v>86</v>
      </c>
      <c r="B41" s="142" t="s">
        <v>78</v>
      </c>
      <c r="D41" s="162">
        <v>140</v>
      </c>
      <c r="E41" s="162">
        <v>105482</v>
      </c>
      <c r="F41" s="162"/>
      <c r="G41" s="162"/>
      <c r="H41" s="205">
        <v>105482</v>
      </c>
      <c r="I41" s="206">
        <f>+IFERROR(IF(COUNT(H41),ROUND(H41/'[1]Shareholding Pattern'!$L$57*100,2),""),"")</f>
        <v>3.4</v>
      </c>
      <c r="J41" s="165">
        <v>105482</v>
      </c>
      <c r="K41" s="162"/>
      <c r="L41" s="207">
        <v>105482</v>
      </c>
      <c r="M41" s="208">
        <v>3.4</v>
      </c>
      <c r="N41" s="162"/>
      <c r="O41" s="162"/>
      <c r="P41" s="207" t="s">
        <v>13</v>
      </c>
      <c r="Q41" s="209">
        <f>+IFERROR(IF(COUNT(H41,P41),ROUND(SUM(H41,P41)/SUM('[1]Shareholding Pattern'!$L$57,'[1]Shareholding Pattern'!$T$57)*100,2),""),"")</f>
        <v>3.4</v>
      </c>
      <c r="R41" s="162"/>
      <c r="S41" s="115" t="s">
        <v>13</v>
      </c>
      <c r="T41" s="169"/>
      <c r="U41" s="170"/>
      <c r="V41" s="162">
        <v>88902</v>
      </c>
    </row>
    <row r="42" spans="1:22">
      <c r="A42" s="116" t="s">
        <v>117</v>
      </c>
      <c r="B42" s="116"/>
      <c r="C42" s="116"/>
      <c r="D42" s="210">
        <v>3423</v>
      </c>
      <c r="E42" s="210">
        <v>1265070</v>
      </c>
      <c r="F42" s="210" t="s">
        <v>13</v>
      </c>
      <c r="G42" s="210" t="s">
        <v>13</v>
      </c>
      <c r="H42" s="211">
        <v>1265070</v>
      </c>
      <c r="I42" s="212">
        <f>+IFERROR(IF(COUNT(H42),ROUND(H42/'[1]Shareholding Pattern'!$L$57*100,2),""),"")</f>
        <v>40.81</v>
      </c>
      <c r="J42" s="213">
        <v>1265070</v>
      </c>
      <c r="K42" s="213" t="s">
        <v>13</v>
      </c>
      <c r="L42" s="214">
        <v>1265070</v>
      </c>
      <c r="M42" s="215">
        <v>40.81</v>
      </c>
      <c r="N42" s="210" t="s">
        <v>13</v>
      </c>
      <c r="O42" s="210" t="s">
        <v>13</v>
      </c>
      <c r="P42" s="214" t="s">
        <v>13</v>
      </c>
      <c r="Q42" s="216">
        <f>+IFERROR(IF(COUNT(H42,P42),ROUND(SUM(H42,P42)/SUM('[1]Shareholding Pattern'!$L$57,'[1]Shareholding Pattern'!$T$57)*100,2),""),"")</f>
        <v>40.81</v>
      </c>
      <c r="R42" s="213" t="s">
        <v>13</v>
      </c>
      <c r="S42" s="123" t="s">
        <v>13</v>
      </c>
      <c r="T42" s="169"/>
      <c r="U42" s="170"/>
      <c r="V42" s="210">
        <v>1085457</v>
      </c>
    </row>
    <row r="43" spans="1:22">
      <c r="A43" s="150" t="s">
        <v>118</v>
      </c>
      <c r="B43" s="150"/>
      <c r="C43" s="150"/>
      <c r="D43" s="210">
        <v>3427</v>
      </c>
      <c r="E43" s="210">
        <v>1266385</v>
      </c>
      <c r="F43" s="210" t="s">
        <v>13</v>
      </c>
      <c r="G43" s="217" t="s">
        <v>13</v>
      </c>
      <c r="H43" s="211">
        <v>1266385</v>
      </c>
      <c r="I43" s="212">
        <f>+IFERROR(IF(COUNT(H43),ROUND(H43/'[1]Shareholding Pattern'!$L$57*100,2),""),"")</f>
        <v>40.85</v>
      </c>
      <c r="J43" s="213">
        <v>1266385</v>
      </c>
      <c r="K43" s="213" t="s">
        <v>13</v>
      </c>
      <c r="L43" s="210">
        <v>1266385</v>
      </c>
      <c r="M43" s="215">
        <v>40.85</v>
      </c>
      <c r="N43" s="210" t="s">
        <v>13</v>
      </c>
      <c r="O43" s="210" t="s">
        <v>13</v>
      </c>
      <c r="P43" s="218" t="s">
        <v>13</v>
      </c>
      <c r="Q43" s="216">
        <f>+IFERROR(IF(COUNT(H43,P43),ROUND(SUM(H43,P43)/SUM('[1]Shareholding Pattern'!$L$57,'[1]Shareholding Pattern'!$T$57)*100,2),""),"")</f>
        <v>40.85</v>
      </c>
      <c r="R43" s="213" t="s">
        <v>13</v>
      </c>
      <c r="S43" s="123" t="s">
        <v>13</v>
      </c>
      <c r="T43" s="219"/>
      <c r="U43" s="220"/>
      <c r="V43" s="210">
        <v>1085457</v>
      </c>
    </row>
    <row r="44" spans="1:22">
      <c r="A44" s="221"/>
      <c r="B44" s="222" t="s">
        <v>119</v>
      </c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4"/>
    </row>
    <row r="45" spans="1:22">
      <c r="A45" s="225"/>
      <c r="B45" s="152" t="s">
        <v>120</v>
      </c>
      <c r="V45" s="226"/>
    </row>
    <row r="46" spans="1:22" ht="15.75">
      <c r="A46" s="153" t="s">
        <v>121</v>
      </c>
      <c r="B46" s="227" t="s">
        <v>122</v>
      </c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9"/>
    </row>
    <row r="47" spans="1:22" ht="30">
      <c r="A47" s="230" t="s">
        <v>123</v>
      </c>
      <c r="B47" s="231" t="s">
        <v>124</v>
      </c>
      <c r="D47" s="162"/>
      <c r="E47" s="162"/>
      <c r="F47" s="162"/>
      <c r="G47" s="162"/>
      <c r="H47" s="196" t="s">
        <v>13</v>
      </c>
      <c r="I47" s="232"/>
      <c r="J47" s="165" t="s">
        <v>13</v>
      </c>
      <c r="K47" s="162"/>
      <c r="L47" s="198" t="s">
        <v>13</v>
      </c>
      <c r="M47" s="199" t="s">
        <v>13</v>
      </c>
      <c r="N47" s="162"/>
      <c r="O47" s="162"/>
      <c r="P47" s="198" t="s">
        <v>13</v>
      </c>
      <c r="Q47" s="233"/>
      <c r="R47" s="234"/>
      <c r="S47" s="104" t="s">
        <v>13</v>
      </c>
      <c r="T47" s="235"/>
      <c r="U47" s="236"/>
      <c r="V47" s="162"/>
    </row>
    <row r="48" spans="1:22" ht="30">
      <c r="A48" s="230" t="s">
        <v>105</v>
      </c>
      <c r="B48" s="231" t="s">
        <v>125</v>
      </c>
      <c r="D48" s="162"/>
      <c r="E48" s="162"/>
      <c r="F48" s="162"/>
      <c r="G48" s="162"/>
      <c r="H48" s="196" t="s">
        <v>13</v>
      </c>
      <c r="I48" s="237" t="str">
        <f>+IFERROR(IF(COUNT(H48),ROUND(H48/'[1]Shareholding Pattern'!$L$57*100,2),""),"")</f>
        <v/>
      </c>
      <c r="J48" s="165" t="s">
        <v>13</v>
      </c>
      <c r="K48" s="162"/>
      <c r="L48" s="198" t="s">
        <v>13</v>
      </c>
      <c r="M48" s="199" t="s">
        <v>13</v>
      </c>
      <c r="N48" s="162"/>
      <c r="O48" s="162"/>
      <c r="P48" s="198" t="s">
        <v>13</v>
      </c>
      <c r="Q48" s="238" t="str">
        <f>+IFERROR(IF(COUNT(H48,P48),ROUND(SUM(H48,P48)/SUM('[1]Shareholding Pattern'!$L$57,'[1]Shareholding Pattern'!$T$57)*100,2),""),"")</f>
        <v/>
      </c>
      <c r="R48" s="234"/>
      <c r="S48" s="104" t="s">
        <v>13</v>
      </c>
      <c r="T48" s="239"/>
      <c r="U48" s="240"/>
      <c r="V48" s="162"/>
    </row>
    <row r="49" spans="1:22">
      <c r="A49" s="241" t="s">
        <v>126</v>
      </c>
      <c r="B49" s="241"/>
      <c r="C49" s="241"/>
      <c r="D49" s="242" t="s">
        <v>13</v>
      </c>
      <c r="E49" s="242" t="s">
        <v>13</v>
      </c>
      <c r="F49" s="242" t="s">
        <v>13</v>
      </c>
      <c r="G49" s="242" t="s">
        <v>13</v>
      </c>
      <c r="H49" s="242" t="s">
        <v>13</v>
      </c>
      <c r="I49" s="232"/>
      <c r="J49" s="243" t="s">
        <v>13</v>
      </c>
      <c r="K49" s="243" t="s">
        <v>13</v>
      </c>
      <c r="L49" s="244" t="s">
        <v>13</v>
      </c>
      <c r="M49" s="199" t="s">
        <v>13</v>
      </c>
      <c r="N49" s="245" t="s">
        <v>13</v>
      </c>
      <c r="O49" s="245" t="s">
        <v>13</v>
      </c>
      <c r="P49" s="245" t="s">
        <v>13</v>
      </c>
      <c r="Q49" s="233"/>
      <c r="R49" s="242" t="s">
        <v>13</v>
      </c>
      <c r="S49" s="104" t="s">
        <v>13</v>
      </c>
      <c r="T49" s="239"/>
      <c r="U49" s="240"/>
      <c r="V49" s="245" t="s">
        <v>13</v>
      </c>
    </row>
    <row r="50" spans="1:22">
      <c r="A50" s="246" t="s">
        <v>127</v>
      </c>
      <c r="B50" s="246"/>
      <c r="C50" s="246"/>
      <c r="D50" s="242">
        <v>3439</v>
      </c>
      <c r="E50" s="242">
        <v>3100000</v>
      </c>
      <c r="F50" s="242" t="s">
        <v>13</v>
      </c>
      <c r="G50" s="242" t="s">
        <v>13</v>
      </c>
      <c r="H50" s="242">
        <v>3100000</v>
      </c>
      <c r="I50" s="247">
        <f>+IFERROR(IF(COUNT(H50),ROUND(H50/'[1]Shareholding Pattern'!$L$57*100,2),""),"")</f>
        <v>100</v>
      </c>
      <c r="J50" s="248">
        <v>3100000</v>
      </c>
      <c r="K50" s="248" t="s">
        <v>13</v>
      </c>
      <c r="L50" s="242">
        <v>3100000</v>
      </c>
      <c r="M50" s="199">
        <v>100</v>
      </c>
      <c r="N50" s="242" t="s">
        <v>13</v>
      </c>
      <c r="O50" s="242" t="s">
        <v>13</v>
      </c>
      <c r="P50" s="242" t="s">
        <v>13</v>
      </c>
      <c r="Q50" s="249">
        <f>+IFERROR(IF(COUNT(H50,P50),ROUND(SUM(H50,P50)/SUM('[1]Shareholding Pattern'!$L$57,'[1]Shareholding Pattern'!$T$57)*100,2),""),"")</f>
        <v>100</v>
      </c>
      <c r="R50" s="242" t="s">
        <v>13</v>
      </c>
      <c r="S50" s="104" t="s">
        <v>13</v>
      </c>
      <c r="T50" s="250"/>
      <c r="U50" s="251"/>
      <c r="V50" s="245">
        <v>2918272</v>
      </c>
    </row>
    <row r="51" spans="1:22">
      <c r="A51" s="246" t="s">
        <v>128</v>
      </c>
      <c r="B51" s="246"/>
      <c r="C51" s="246"/>
      <c r="D51" s="242">
        <v>3439</v>
      </c>
      <c r="E51" s="242">
        <v>3100000</v>
      </c>
      <c r="F51" s="242" t="s">
        <v>13</v>
      </c>
      <c r="G51" s="242" t="s">
        <v>13</v>
      </c>
      <c r="H51" s="242">
        <v>3100000</v>
      </c>
      <c r="I51" s="252">
        <v>100</v>
      </c>
      <c r="J51" s="248">
        <v>3100000</v>
      </c>
      <c r="K51" s="248" t="s">
        <v>13</v>
      </c>
      <c r="L51" s="242">
        <v>3100000</v>
      </c>
      <c r="M51" s="199">
        <v>100</v>
      </c>
      <c r="N51" s="242" t="s">
        <v>13</v>
      </c>
      <c r="O51" s="245" t="s">
        <v>13</v>
      </c>
      <c r="P51" s="242" t="s">
        <v>13</v>
      </c>
      <c r="Q51" s="253">
        <v>100</v>
      </c>
      <c r="R51" s="242" t="s">
        <v>13</v>
      </c>
      <c r="S51" s="104" t="s">
        <v>13</v>
      </c>
      <c r="T51" s="242">
        <v>200000</v>
      </c>
      <c r="U51" s="104">
        <v>6.45</v>
      </c>
      <c r="V51" s="245">
        <v>2918272</v>
      </c>
    </row>
  </sheetData>
  <sheetProtection password="DB61" sheet="1" objects="1" scenarios="1" selectLockedCells="1" selectUnlockedCells="1"/>
  <mergeCells count="33">
    <mergeCell ref="B46:V46"/>
    <mergeCell ref="T47:U50"/>
    <mergeCell ref="A49:C49"/>
    <mergeCell ref="A50:C50"/>
    <mergeCell ref="A51:C51"/>
    <mergeCell ref="B5:U5"/>
    <mergeCell ref="A11:C11"/>
    <mergeCell ref="A18:C18"/>
    <mergeCell ref="A19:C19"/>
    <mergeCell ref="B22:V22"/>
    <mergeCell ref="T23:U43"/>
    <mergeCell ref="A32:C32"/>
    <mergeCell ref="A34:C34"/>
    <mergeCell ref="A42:C42"/>
    <mergeCell ref="A43:C43"/>
    <mergeCell ref="Q2:Q4"/>
    <mergeCell ref="R2:S3"/>
    <mergeCell ref="T2:U3"/>
    <mergeCell ref="V2:V4"/>
    <mergeCell ref="J3:L3"/>
    <mergeCell ref="M3:M4"/>
    <mergeCell ref="H2:H4"/>
    <mergeCell ref="I2:I4"/>
    <mergeCell ref="J2:M2"/>
    <mergeCell ref="N2:N4"/>
    <mergeCell ref="O2:O4"/>
    <mergeCell ref="P2:P4"/>
    <mergeCell ref="A2:A4"/>
    <mergeCell ref="B2:C4"/>
    <mergeCell ref="D2:D4"/>
    <mergeCell ref="E2:E4"/>
    <mergeCell ref="F2:F4"/>
    <mergeCell ref="G2:G4"/>
  </mergeCells>
  <dataValidations count="6">
    <dataValidation operator="greaterThan" allowBlank="1" showInputMessage="1" showErrorMessage="1" sqref="D7:D10 D13:D17"/>
    <dataValidation type="whole" operator="greaterThan" allowBlank="1" showInputMessage="1" showErrorMessage="1" sqref="D47:D48 D33 D36:D40 D23:D31">
      <formula1>0</formula1>
    </dataValidation>
    <dataValidation type="whole" operator="greaterThanOrEqual" allowBlank="1" showInputMessage="1" showErrorMessage="1" sqref="J23:K31 J47:K48 E47:G48 N33:O33 N23:O31 E23:G31 J33:K33 N47:O48 E36:G41 E33:G33 N36:O41 J36:K36 J38:K41 J37 D41">
      <formula1>0</formula1>
    </dataValidation>
    <dataValidation type="whole" operator="lessThanOrEqual" allowBlank="1" showInputMessage="1" showErrorMessage="1" sqref="V23 V33 V36:V41">
      <formula1>H23</formula1>
    </dataValidation>
    <dataValidation type="whole" operator="lessThanOrEqual" allowBlank="1" showInputMessage="1" showErrorMessage="1" sqref="V47:V48 V24:V31">
      <formula1>E24</formula1>
    </dataValidation>
    <dataValidation type="whole" operator="lessThanOrEqual" allowBlank="1" showInputMessage="1" showErrorMessage="1" sqref="R23:R31 R33 R36:R41 R47:R48">
      <formula1>E23</formula1>
    </dataValidation>
  </dataValidations>
  <hyperlinks>
    <hyperlink ref="B7" location="IndHUF!F12" display="Individuals/Hindu undivided Family"/>
    <hyperlink ref="B8" location="CGAndSG!F12" display="Central  Government/ State Government(s)"/>
    <hyperlink ref="B9" location="Banks!F12" display="Financial  Institutions/ Banks"/>
    <hyperlink ref="B10" location="IndHUF!F12" display="Any Other (specify)"/>
    <hyperlink ref="B13" location="Individuals!F12" display="Individuals (NonResident Individuals/ Foreign Individuals)"/>
    <hyperlink ref="B14" location="Government!F12" display="Government"/>
    <hyperlink ref="B15" location="Institutions!F12" display="Institutions"/>
    <hyperlink ref="B16" location="FPIPromoter!F12" display="Foreign Portfolio Investor"/>
    <hyperlink ref="B17" location="OtherForeign!F12" display="Any Other (specify)"/>
    <hyperlink ref="B23" location="MutuaFund!F12" display="Mutual Funds"/>
    <hyperlink ref="B24" location="VentureCap!F12" display="Venture Capital Funds"/>
    <hyperlink ref="B25" location="AIF!F12" display="Alternate Investment Funds"/>
    <hyperlink ref="B26" location="FVC!F12" display="Foreign Venture Capital Investors"/>
    <hyperlink ref="B27" location="FPI_Insti!F12" display="Foreign Portfolio Investors"/>
    <hyperlink ref="B28" location="Bank_Insti!F12" display="Financial  Institutions/ Banks"/>
    <hyperlink ref="B29" location="Insurance!F12" display="Insurance  Companies"/>
    <hyperlink ref="B30" location="Pension!F12" display="Provident Funds/ Pension Funds"/>
    <hyperlink ref="B31" location="Other_Insti!F12" display="Any Other (specify)"/>
    <hyperlink ref="B33" location="'CG&amp;SG&amp;PI'!F12" display="Central  Government/  State  Government(s)/ President of India"/>
    <hyperlink ref="B36" location="'Indivisual(aI)'!F12" display="'Indivisual(aI)'!F12"/>
    <hyperlink ref="B37" location="'Indivisual(aII)'!F12" display="'Indivisual(aII)'!F12"/>
    <hyperlink ref="B38" location="NBFC!F12" display="NBFCs registered with RBI"/>
    <hyperlink ref="B39" location="EmpTrust!F12" display="Employee Trusts"/>
    <hyperlink ref="B40" location="OD!F12" display="Overseas Depositories (holding DRs) (balancing figure)"/>
    <hyperlink ref="B41" location="Other_NonInsti!F12" display="Any Other (specify)"/>
    <hyperlink ref="B47" location="DRHolder!F12" display="Custodian/DR  Holder - Name of DR Holders  (If Available)"/>
    <hyperlink ref="B48" location="EBT!F12" display="Employee Benefit Trust (under SEBI (Share based Employee Benefit) Regulations, 2014)"/>
    <hyperlink ref="B44" location="PAC_Public!F12" display="Details of the shareholders acting as persons in Concert for Public"/>
    <hyperlink ref="B45" location="Unclaimed_Public!A1" display="Details of Shares which remain unclaimed for Public"/>
    <hyperlink ref="B20" location="Unclaimed_Prom!I14" display="Details of Shares which remain unclaimed for Promoter &amp; Promoter Group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T18"/>
  <sheetViews>
    <sheetView workbookViewId="0">
      <selection activeCell="F3" sqref="F3:F5"/>
    </sheetView>
  </sheetViews>
  <sheetFormatPr defaultRowHeight="15"/>
  <cols>
    <col min="1" max="1" width="7.140625" customWidth="1"/>
    <col min="2" max="2" width="35.7109375" customWidth="1"/>
    <col min="3" max="3" width="14.5703125" customWidth="1"/>
    <col min="4" max="5" width="0" hidden="1" customWidth="1"/>
    <col min="6" max="6" width="15.5703125" customWidth="1"/>
    <col min="7" max="7" width="13.5703125" customWidth="1"/>
    <col min="8" max="8" width="16.7109375" customWidth="1"/>
    <col min="9" max="9" width="0" hidden="1" customWidth="1"/>
    <col min="10" max="10" width="16.42578125" customWidth="1"/>
    <col min="11" max="11" width="10.7109375" customWidth="1"/>
    <col min="12" max="14" width="0" hidden="1" customWidth="1"/>
    <col min="15" max="15" width="19.140625" customWidth="1"/>
    <col min="16" max="17" width="0" hidden="1" customWidth="1"/>
    <col min="18" max="18" width="15.42578125" customWidth="1"/>
    <col min="19" max="19" width="8.85546875" customWidth="1"/>
    <col min="20" max="20" width="15.42578125" customWidth="1"/>
  </cols>
  <sheetData>
    <row r="3" spans="1:20" ht="15" customHeight="1">
      <c r="A3" s="38" t="s">
        <v>129</v>
      </c>
      <c r="B3" s="38" t="s">
        <v>130</v>
      </c>
      <c r="C3" s="73" t="s">
        <v>32</v>
      </c>
      <c r="D3" s="73" t="s">
        <v>33</v>
      </c>
      <c r="E3" s="73" t="s">
        <v>34</v>
      </c>
      <c r="F3" s="73" t="s">
        <v>35</v>
      </c>
      <c r="G3" s="73" t="s">
        <v>36</v>
      </c>
      <c r="H3" s="254" t="s">
        <v>64</v>
      </c>
      <c r="I3" s="255"/>
      <c r="J3" s="255"/>
      <c r="K3" s="256"/>
      <c r="L3" s="73" t="s">
        <v>38</v>
      </c>
      <c r="M3" s="73" t="s">
        <v>39</v>
      </c>
      <c r="N3" s="73" t="s">
        <v>40</v>
      </c>
      <c r="O3" s="38" t="s">
        <v>132</v>
      </c>
      <c r="P3" s="66" t="s">
        <v>42</v>
      </c>
      <c r="Q3" s="67"/>
      <c r="R3" s="66" t="s">
        <v>43</v>
      </c>
      <c r="S3" s="67"/>
      <c r="T3" s="73" t="s">
        <v>44</v>
      </c>
    </row>
    <row r="4" spans="1:20">
      <c r="A4" s="78"/>
      <c r="B4" s="75"/>
      <c r="C4" s="78"/>
      <c r="D4" s="78"/>
      <c r="E4" s="78"/>
      <c r="F4" s="78"/>
      <c r="G4" s="78"/>
      <c r="H4" s="39" t="s">
        <v>133</v>
      </c>
      <c r="I4" s="71"/>
      <c r="J4" s="72"/>
      <c r="K4" s="73" t="s">
        <v>66</v>
      </c>
      <c r="L4" s="78"/>
      <c r="M4" s="78"/>
      <c r="N4" s="78"/>
      <c r="O4" s="78"/>
      <c r="P4" s="80"/>
      <c r="Q4" s="81"/>
      <c r="R4" s="80"/>
      <c r="S4" s="81"/>
      <c r="T4" s="78"/>
    </row>
    <row r="5" spans="1:20" ht="75">
      <c r="A5" s="84"/>
      <c r="B5" s="79"/>
      <c r="C5" s="84"/>
      <c r="D5" s="84"/>
      <c r="E5" s="84"/>
      <c r="F5" s="84"/>
      <c r="G5" s="84"/>
      <c r="H5" s="42" t="s">
        <v>134</v>
      </c>
      <c r="I5" s="42" t="s">
        <v>48</v>
      </c>
      <c r="J5" s="83" t="s">
        <v>49</v>
      </c>
      <c r="K5" s="84"/>
      <c r="L5" s="84"/>
      <c r="M5" s="84"/>
      <c r="N5" s="84"/>
      <c r="O5" s="84"/>
      <c r="P5" s="83" t="s">
        <v>50</v>
      </c>
      <c r="Q5" s="83" t="s">
        <v>51</v>
      </c>
      <c r="R5" s="83" t="s">
        <v>50</v>
      </c>
      <c r="S5" s="83" t="s">
        <v>51</v>
      </c>
      <c r="T5" s="84"/>
    </row>
    <row r="6" spans="1:20" ht="15.75">
      <c r="A6" s="257" t="s">
        <v>135</v>
      </c>
      <c r="B6" s="258" t="s">
        <v>72</v>
      </c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</row>
    <row r="7" spans="1:20">
      <c r="A7" s="260"/>
      <c r="B7" s="261"/>
      <c r="C7" s="263"/>
      <c r="D7" s="264"/>
      <c r="E7" s="264"/>
      <c r="F7" s="265" t="str">
        <f>+IFERROR(IF(COUNT(C7:E7),ROUND(SUM(C7:E7),0),""),"")</f>
        <v/>
      </c>
      <c r="G7" s="266" t="str">
        <f>+IFERROR(IF(COUNT(F7),ROUND(F7/'[1]Shareholding Pattern'!$L$57*100,2),""),"")</f>
        <v/>
      </c>
      <c r="H7" s="267" t="str">
        <f>IF(C7="","",C7)</f>
        <v/>
      </c>
      <c r="I7" s="268"/>
      <c r="J7" s="269" t="str">
        <f>+IFERROR(IF(COUNT(H7:I7),ROUND(SUM(H7,I7),2),""),"")</f>
        <v/>
      </c>
      <c r="K7" s="266" t="str">
        <f>+IFERROR(IF(COUNT(J7),ROUND(J7/('[1]Shareholding Pattern'!$P$58)*100,2),""),"")</f>
        <v/>
      </c>
      <c r="L7" s="264"/>
      <c r="M7" s="264"/>
      <c r="N7" s="270" t="str">
        <f>+IFERROR(IF(COUNT(L7:M7),ROUND(SUM(L7:M7),0),""),"")</f>
        <v/>
      </c>
      <c r="O7" s="266" t="str">
        <f>+IFERROR(IF(COUNT(F7,N7),ROUND(SUM(N7,F7)/SUM('[1]Shareholding Pattern'!$L$57,'[1]Shareholding Pattern'!$T$57)*100,2),""),"")</f>
        <v/>
      </c>
      <c r="P7" s="264"/>
      <c r="Q7" s="266" t="str">
        <f>+IFERROR(IF(COUNT(P7),ROUND(SUM(P7)/SUM(F7)*100,2),""),0)</f>
        <v/>
      </c>
      <c r="R7" s="264"/>
      <c r="S7" s="266" t="str">
        <f>+IFERROR(IF(COUNT(R7),ROUND(SUM(R7)/SUM(F7)*100,2),""),0)</f>
        <v/>
      </c>
      <c r="T7" s="263"/>
    </row>
    <row r="8" spans="1:20">
      <c r="A8" s="271"/>
      <c r="B8" s="272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</row>
    <row r="9" spans="1:20">
      <c r="A9" s="260">
        <v>1</v>
      </c>
      <c r="B9" s="273" t="s">
        <v>136</v>
      </c>
      <c r="C9" s="264">
        <v>861918</v>
      </c>
      <c r="D9" s="264"/>
      <c r="E9" s="264"/>
      <c r="F9" s="274">
        <f t="shared" ref="F9:F16" si="0">+IFERROR(IF(COUNT(C9:E9),ROUND(SUM(C9:E9),0),""),"")</f>
        <v>861918</v>
      </c>
      <c r="G9" s="269">
        <f>+IFERROR(IF(COUNT(F9),ROUND(F9/'[1]Shareholding Pattern'!$L$57*100,2),""),"")</f>
        <v>27.8</v>
      </c>
      <c r="H9" s="268">
        <f t="shared" ref="H9:H16" si="1">IF(C9="","",C9)</f>
        <v>861918</v>
      </c>
      <c r="I9" s="268"/>
      <c r="J9" s="275">
        <f t="shared" ref="J9:J16" si="2">+IFERROR(IF(COUNT(H9:I9),ROUND(SUM(H9,I9),2),""),"")</f>
        <v>861918</v>
      </c>
      <c r="K9" s="269">
        <f>+IFERROR(IF(COUNT(J9),ROUND(J9/('[1]Shareholding Pattern'!$P$58)*100,2),""),"")</f>
        <v>27.8</v>
      </c>
      <c r="L9" s="264"/>
      <c r="M9" s="264"/>
      <c r="N9" s="274" t="str">
        <f t="shared" ref="N9:N16" si="3">+IFERROR(IF(COUNT(L9:M9),ROUND(SUM(L9:M9),0),""),"")</f>
        <v/>
      </c>
      <c r="O9" s="266">
        <f>+IFERROR(IF(COUNT(F9,N9),ROUND(SUM(N9,F9)/SUM('[1]Shareholding Pattern'!$L$57,'[1]Shareholding Pattern'!$T$57)*100,2),""),"")</f>
        <v>27.8</v>
      </c>
      <c r="P9" s="264"/>
      <c r="Q9" s="275" t="str">
        <f t="shared" ref="Q9:Q16" si="4">+IFERROR(IF(COUNT(P9),ROUND(SUM(P9)/SUM(F9)*100,2),""),0)</f>
        <v/>
      </c>
      <c r="R9" s="264">
        <v>0</v>
      </c>
      <c r="S9" s="275">
        <f t="shared" ref="S9:S16" si="5">+IFERROR(IF(COUNT(R9),ROUND(SUM(R9)/SUM(F9)*100,2),""),0)</f>
        <v>0</v>
      </c>
      <c r="T9" s="264">
        <v>861918</v>
      </c>
    </row>
    <row r="10" spans="1:20">
      <c r="A10" s="260">
        <v>2</v>
      </c>
      <c r="B10" s="273" t="s">
        <v>137</v>
      </c>
      <c r="C10" s="264">
        <v>316200</v>
      </c>
      <c r="D10" s="264"/>
      <c r="E10" s="264"/>
      <c r="F10" s="274">
        <f t="shared" si="0"/>
        <v>316200</v>
      </c>
      <c r="G10" s="269">
        <f>+IFERROR(IF(COUNT(F10),ROUND(F10/'[1]Shareholding Pattern'!$L$57*100,2),""),"")</f>
        <v>10.199999999999999</v>
      </c>
      <c r="H10" s="268">
        <f t="shared" si="1"/>
        <v>316200</v>
      </c>
      <c r="I10" s="268"/>
      <c r="J10" s="275">
        <f t="shared" si="2"/>
        <v>316200</v>
      </c>
      <c r="K10" s="269">
        <f>+IFERROR(IF(COUNT(J10),ROUND(J10/('[1]Shareholding Pattern'!$P$58)*100,2),""),"")</f>
        <v>10.199999999999999</v>
      </c>
      <c r="L10" s="264"/>
      <c r="M10" s="264"/>
      <c r="N10" s="274" t="str">
        <f t="shared" si="3"/>
        <v/>
      </c>
      <c r="O10" s="266">
        <f>+IFERROR(IF(COUNT(F10,N10),ROUND(SUM(N10,F10)/SUM('[1]Shareholding Pattern'!$L$57,'[1]Shareholding Pattern'!$T$57)*100,2),""),"")</f>
        <v>10.199999999999999</v>
      </c>
      <c r="P10" s="264"/>
      <c r="Q10" s="275" t="str">
        <f t="shared" si="4"/>
        <v/>
      </c>
      <c r="R10" s="264">
        <v>200000</v>
      </c>
      <c r="S10" s="275">
        <f t="shared" si="5"/>
        <v>63.25</v>
      </c>
      <c r="T10" s="264">
        <v>316200</v>
      </c>
    </row>
    <row r="11" spans="1:20">
      <c r="A11" s="260">
        <v>3</v>
      </c>
      <c r="B11" s="273" t="s">
        <v>138</v>
      </c>
      <c r="C11" s="264">
        <v>242430</v>
      </c>
      <c r="D11" s="264"/>
      <c r="E11" s="264"/>
      <c r="F11" s="274">
        <f t="shared" si="0"/>
        <v>242430</v>
      </c>
      <c r="G11" s="269">
        <f>+IFERROR(IF(COUNT(F11),ROUND(F11/'[1]Shareholding Pattern'!$L$57*100,2),""),"")</f>
        <v>7.82</v>
      </c>
      <c r="H11" s="268">
        <f t="shared" si="1"/>
        <v>242430</v>
      </c>
      <c r="I11" s="268"/>
      <c r="J11" s="275">
        <f t="shared" si="2"/>
        <v>242430</v>
      </c>
      <c r="K11" s="269">
        <f>+IFERROR(IF(COUNT(J11),ROUND(J11/('[1]Shareholding Pattern'!$P$58)*100,2),""),"")</f>
        <v>7.82</v>
      </c>
      <c r="L11" s="264"/>
      <c r="M11" s="264"/>
      <c r="N11" s="274" t="str">
        <f t="shared" si="3"/>
        <v/>
      </c>
      <c r="O11" s="266">
        <f>+IFERROR(IF(COUNT(F11,N11),ROUND(SUM(N11,F11)/SUM('[1]Shareholding Pattern'!$L$57,'[1]Shareholding Pattern'!$T$57)*100,2),""),"")</f>
        <v>7.82</v>
      </c>
      <c r="P11" s="264"/>
      <c r="Q11" s="275" t="str">
        <f t="shared" si="4"/>
        <v/>
      </c>
      <c r="R11" s="264">
        <v>0</v>
      </c>
      <c r="S11" s="275">
        <f t="shared" si="5"/>
        <v>0</v>
      </c>
      <c r="T11" s="264">
        <v>242430</v>
      </c>
    </row>
    <row r="12" spans="1:20">
      <c r="A12" s="260">
        <v>4</v>
      </c>
      <c r="B12" s="273" t="s">
        <v>139</v>
      </c>
      <c r="C12" s="264">
        <v>200</v>
      </c>
      <c r="D12" s="264"/>
      <c r="E12" s="264"/>
      <c r="F12" s="274">
        <f t="shared" si="0"/>
        <v>200</v>
      </c>
      <c r="G12" s="269">
        <f>+IFERROR(IF(COUNT(F12),ROUND(F12/'[1]Shareholding Pattern'!$L$57*100,2),""),"")</f>
        <v>0.01</v>
      </c>
      <c r="H12" s="268">
        <f t="shared" si="1"/>
        <v>200</v>
      </c>
      <c r="I12" s="268"/>
      <c r="J12" s="275">
        <f t="shared" si="2"/>
        <v>200</v>
      </c>
      <c r="K12" s="269">
        <f>+IFERROR(IF(COUNT(J12),ROUND(J12/('[1]Shareholding Pattern'!$P$58)*100,2),""),"")</f>
        <v>0.01</v>
      </c>
      <c r="L12" s="264"/>
      <c r="M12" s="264"/>
      <c r="N12" s="274" t="str">
        <f t="shared" si="3"/>
        <v/>
      </c>
      <c r="O12" s="266">
        <f>+IFERROR(IF(COUNT(F12,N12),ROUND(SUM(N12,F12)/SUM('[1]Shareholding Pattern'!$L$57,'[1]Shareholding Pattern'!$T$57)*100,2),""),"")</f>
        <v>0.01</v>
      </c>
      <c r="P12" s="264"/>
      <c r="Q12" s="275" t="str">
        <f t="shared" si="4"/>
        <v/>
      </c>
      <c r="R12" s="264">
        <v>0</v>
      </c>
      <c r="S12" s="275">
        <f t="shared" si="5"/>
        <v>0</v>
      </c>
      <c r="T12" s="264">
        <v>0</v>
      </c>
    </row>
    <row r="13" spans="1:20">
      <c r="A13" s="260">
        <v>5</v>
      </c>
      <c r="B13" s="273" t="s">
        <v>140</v>
      </c>
      <c r="C13" s="264">
        <v>200</v>
      </c>
      <c r="D13" s="264"/>
      <c r="E13" s="264"/>
      <c r="F13" s="274">
        <f t="shared" si="0"/>
        <v>200</v>
      </c>
      <c r="G13" s="269">
        <f>+IFERROR(IF(COUNT(F13),ROUND(F13/'[1]Shareholding Pattern'!$L$57*100,2),""),"")</f>
        <v>0.01</v>
      </c>
      <c r="H13" s="268">
        <f t="shared" si="1"/>
        <v>200</v>
      </c>
      <c r="I13" s="268"/>
      <c r="J13" s="275">
        <f t="shared" si="2"/>
        <v>200</v>
      </c>
      <c r="K13" s="269">
        <f>+IFERROR(IF(COUNT(J13),ROUND(J13/('[1]Shareholding Pattern'!$P$58)*100,2),""),"")</f>
        <v>0.01</v>
      </c>
      <c r="L13" s="264"/>
      <c r="M13" s="264"/>
      <c r="N13" s="274" t="str">
        <f t="shared" si="3"/>
        <v/>
      </c>
      <c r="O13" s="266">
        <f>+IFERROR(IF(COUNT(F13,N13),ROUND(SUM(N13,F13)/SUM('[1]Shareholding Pattern'!$L$57,'[1]Shareholding Pattern'!$T$57)*100,2),""),"")</f>
        <v>0.01</v>
      </c>
      <c r="P13" s="264"/>
      <c r="Q13" s="275" t="str">
        <f t="shared" si="4"/>
        <v/>
      </c>
      <c r="R13" s="264">
        <v>0</v>
      </c>
      <c r="S13" s="275">
        <f t="shared" si="5"/>
        <v>0</v>
      </c>
      <c r="T13" s="264">
        <v>0</v>
      </c>
    </row>
    <row r="14" spans="1:20">
      <c r="A14" s="260">
        <v>6</v>
      </c>
      <c r="B14" s="273" t="s">
        <v>141</v>
      </c>
      <c r="C14" s="264">
        <v>100</v>
      </c>
      <c r="D14" s="264"/>
      <c r="E14" s="264"/>
      <c r="F14" s="274">
        <f t="shared" si="0"/>
        <v>100</v>
      </c>
      <c r="G14" s="269">
        <f>+IFERROR(IF(COUNT(F14),ROUND(F14/'[1]Shareholding Pattern'!$L$57*100,2),""),"")</f>
        <v>0</v>
      </c>
      <c r="H14" s="268">
        <f t="shared" si="1"/>
        <v>100</v>
      </c>
      <c r="I14" s="268"/>
      <c r="J14" s="275">
        <f t="shared" si="2"/>
        <v>100</v>
      </c>
      <c r="K14" s="269">
        <f>+IFERROR(IF(COUNT(J14),ROUND(J14/('[1]Shareholding Pattern'!$P$58)*100,2),""),"")</f>
        <v>0</v>
      </c>
      <c r="L14" s="264"/>
      <c r="M14" s="264"/>
      <c r="N14" s="274" t="str">
        <f t="shared" si="3"/>
        <v/>
      </c>
      <c r="O14" s="266">
        <f>+IFERROR(IF(COUNT(F14,N14),ROUND(SUM(N14,F14)/SUM('[1]Shareholding Pattern'!$L$57,'[1]Shareholding Pattern'!$T$57)*100,2),""),"")</f>
        <v>0</v>
      </c>
      <c r="P14" s="264"/>
      <c r="Q14" s="275" t="str">
        <f t="shared" si="4"/>
        <v/>
      </c>
      <c r="R14" s="264">
        <v>0</v>
      </c>
      <c r="S14" s="275">
        <f t="shared" si="5"/>
        <v>0</v>
      </c>
      <c r="T14" s="264">
        <v>0</v>
      </c>
    </row>
    <row r="15" spans="1:20">
      <c r="A15" s="260">
        <v>7</v>
      </c>
      <c r="B15" s="273" t="s">
        <v>142</v>
      </c>
      <c r="C15" s="264">
        <v>100</v>
      </c>
      <c r="D15" s="264"/>
      <c r="E15" s="264"/>
      <c r="F15" s="274">
        <f t="shared" si="0"/>
        <v>100</v>
      </c>
      <c r="G15" s="269">
        <f>+IFERROR(IF(COUNT(F15),ROUND(F15/'[1]Shareholding Pattern'!$L$57*100,2),""),"")</f>
        <v>0</v>
      </c>
      <c r="H15" s="268">
        <f t="shared" si="1"/>
        <v>100</v>
      </c>
      <c r="I15" s="268"/>
      <c r="J15" s="275">
        <f t="shared" si="2"/>
        <v>100</v>
      </c>
      <c r="K15" s="269">
        <f>+IFERROR(IF(COUNT(J15),ROUND(J15/('[1]Shareholding Pattern'!$P$58)*100,2),""),"")</f>
        <v>0</v>
      </c>
      <c r="L15" s="264"/>
      <c r="M15" s="264"/>
      <c r="N15" s="274" t="str">
        <f t="shared" si="3"/>
        <v/>
      </c>
      <c r="O15" s="266">
        <f>+IFERROR(IF(COUNT(F15,N15),ROUND(SUM(N15,F15)/SUM('[1]Shareholding Pattern'!$L$57,'[1]Shareholding Pattern'!$T$57)*100,2),""),"")</f>
        <v>0</v>
      </c>
      <c r="P15" s="264"/>
      <c r="Q15" s="275" t="str">
        <f t="shared" si="4"/>
        <v/>
      </c>
      <c r="R15" s="264">
        <v>0</v>
      </c>
      <c r="S15" s="275">
        <f t="shared" si="5"/>
        <v>0</v>
      </c>
      <c r="T15" s="264">
        <v>0</v>
      </c>
    </row>
    <row r="16" spans="1:20">
      <c r="A16" s="260">
        <v>8</v>
      </c>
      <c r="B16" s="273" t="s">
        <v>143</v>
      </c>
      <c r="C16" s="264">
        <v>200</v>
      </c>
      <c r="D16" s="264"/>
      <c r="E16" s="264"/>
      <c r="F16" s="274">
        <f t="shared" si="0"/>
        <v>200</v>
      </c>
      <c r="G16" s="269">
        <f>+IFERROR(IF(COUNT(F16),ROUND(F16/'[1]Shareholding Pattern'!$L$57*100,2),""),"")</f>
        <v>0.01</v>
      </c>
      <c r="H16" s="268">
        <f t="shared" si="1"/>
        <v>200</v>
      </c>
      <c r="I16" s="268"/>
      <c r="J16" s="275">
        <f t="shared" si="2"/>
        <v>200</v>
      </c>
      <c r="K16" s="269">
        <f>+IFERROR(IF(COUNT(J16),ROUND(J16/('[1]Shareholding Pattern'!$P$58)*100,2),""),"")</f>
        <v>0.01</v>
      </c>
      <c r="L16" s="264"/>
      <c r="M16" s="264"/>
      <c r="N16" s="274" t="str">
        <f t="shared" si="3"/>
        <v/>
      </c>
      <c r="O16" s="266">
        <f>+IFERROR(IF(COUNT(F16,N16),ROUND(SUM(N16,F16)/SUM('[1]Shareholding Pattern'!$L$57,'[1]Shareholding Pattern'!$T$57)*100,2),""),"")</f>
        <v>0.01</v>
      </c>
      <c r="P16" s="264"/>
      <c r="Q16" s="275" t="str">
        <f t="shared" si="4"/>
        <v/>
      </c>
      <c r="R16" s="264">
        <v>0</v>
      </c>
      <c r="S16" s="275">
        <f t="shared" si="5"/>
        <v>0</v>
      </c>
      <c r="T16" s="264">
        <v>0</v>
      </c>
    </row>
    <row r="17" spans="1:20">
      <c r="A17" s="276"/>
      <c r="B17" s="277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8"/>
    </row>
    <row r="18" spans="1:20">
      <c r="A18" s="279"/>
      <c r="B18" s="280" t="s">
        <v>144</v>
      </c>
      <c r="C18" s="186">
        <f>+IFERROR(IF(COUNT(C8:C17),ROUND(SUM(C8:C17),0),""),"")</f>
        <v>1421348</v>
      </c>
      <c r="D18" s="186" t="str">
        <f>+IFERROR(IF(COUNT(D8:D17),ROUND(SUM(D8:D17),0),""),"")</f>
        <v/>
      </c>
      <c r="E18" s="186" t="str">
        <f>+IFERROR(IF(COUNT(E8:E17),ROUND(SUM(E8:E17),0),""),"")</f>
        <v/>
      </c>
      <c r="F18" s="186">
        <f>+IFERROR(IF(COUNT(F8:F17),ROUND(SUM(F8:F17),0),""),"")</f>
        <v>1421348</v>
      </c>
      <c r="G18" s="266">
        <f>+IFERROR(IF(COUNT(F18),ROUND(F18/'[1]Shareholding Pattern'!$L$57*100,2),""),"")</f>
        <v>45.85</v>
      </c>
      <c r="H18" s="281">
        <f>+IFERROR(IF(COUNT(H8:H17),ROUND(SUM(H8:H17),0),""),"")</f>
        <v>1421348</v>
      </c>
      <c r="I18" s="281" t="str">
        <f>+IFERROR(IF(COUNT(I8:I17),ROUND(SUM(I8:I17),0),""),"")</f>
        <v/>
      </c>
      <c r="J18" s="281">
        <f>+IFERROR(IF(COUNT(J8:J17),ROUND(SUM(J8:J17),0),""),"")</f>
        <v>1421348</v>
      </c>
      <c r="K18" s="266">
        <f>+IFERROR(IF(COUNT(J18),ROUND(J18/('[1]Shareholding Pattern'!$P$58)*100,2),""),"")</f>
        <v>45.85</v>
      </c>
      <c r="L18" s="186" t="str">
        <f>+IFERROR(IF(COUNT(L8:L17),ROUND(SUM(L8:L17),0),""),"")</f>
        <v/>
      </c>
      <c r="M18" s="186" t="str">
        <f>+IFERROR(IF(COUNT(M8:M17),ROUND(SUM(M8:M17),0),""),"")</f>
        <v/>
      </c>
      <c r="N18" s="186" t="str">
        <f>+IFERROR(IF(COUNT(N8:N17),ROUND(SUM(N8:N17),0),""),"")</f>
        <v/>
      </c>
      <c r="O18" s="266">
        <f>+IFERROR(IF(COUNT(F18,N18),ROUND(SUM(N18,F18)/SUM('[1]Shareholding Pattern'!$L$57,'[1]Shareholding Pattern'!$T$57)*100,2),""),"")</f>
        <v>45.85</v>
      </c>
      <c r="P18" s="186" t="str">
        <f>+IFERROR(IF(COUNT(P8:P17),ROUND(SUM(P8:P17),0),""),"")</f>
        <v/>
      </c>
      <c r="Q18" s="266" t="str">
        <f>+IFERROR(IF(COUNT(P18),ROUND(SUM(P18)/SUM(F18)*100,2),""),0)</f>
        <v/>
      </c>
      <c r="R18" s="186">
        <f>+IFERROR(IF(COUNT(R8:R17),ROUND(SUM(R8:R17),0),""),"")</f>
        <v>200000</v>
      </c>
      <c r="S18" s="266">
        <f>+IFERROR(IF(COUNT(R18),ROUND(SUM(R18)/SUM(F18)*100,2),""),0)</f>
        <v>14.07</v>
      </c>
      <c r="T18" s="186">
        <f>+IFERROR(IF(COUNT(T8:T17),ROUND(SUM(T8:T17),0),""),"")</f>
        <v>1420548</v>
      </c>
    </row>
  </sheetData>
  <sheetProtection password="DB61" sheet="1" objects="1" scenarios="1" selectLockedCells="1" selectUnlockedCells="1"/>
  <mergeCells count="17">
    <mergeCell ref="O3:O5"/>
    <mergeCell ref="P3:Q4"/>
    <mergeCell ref="R3:S4"/>
    <mergeCell ref="T3:T5"/>
    <mergeCell ref="H4:J4"/>
    <mergeCell ref="K4:K5"/>
    <mergeCell ref="F3:F5"/>
    <mergeCell ref="G3:G5"/>
    <mergeCell ref="H3:K3"/>
    <mergeCell ref="L3:L5"/>
    <mergeCell ref="M3:M5"/>
    <mergeCell ref="N3:N5"/>
    <mergeCell ref="A3:A5"/>
    <mergeCell ref="B3:B5"/>
    <mergeCell ref="C3:C5"/>
    <mergeCell ref="D3:D5"/>
    <mergeCell ref="E3:E5"/>
  </mergeCells>
  <dataValidations count="5">
    <dataValidation operator="greaterThanOrEqual" allowBlank="1" showInputMessage="1" showErrorMessage="1" sqref="H7 H9:H16"/>
    <dataValidation type="whole" operator="greaterThanOrEqual" allowBlank="1" showInputMessage="1" showErrorMessage="1" sqref="L7:M7 I7 C7:E7 I9:I16 C9:E16 L9:M16">
      <formula1>0</formula1>
    </dataValidation>
    <dataValidation type="whole" operator="lessThanOrEqual" allowBlank="1" showInputMessage="1" showErrorMessage="1" sqref="T7 T9:T16">
      <formula1>F7</formula1>
    </dataValidation>
    <dataValidation type="whole" operator="lessThanOrEqual" allowBlank="1" showInputMessage="1" showErrorMessage="1" sqref="P7 P9:P16">
      <formula1>C7</formula1>
    </dataValidation>
    <dataValidation type="whole" operator="lessThanOrEqual" allowBlank="1" showInputMessage="1" showErrorMessage="1" sqref="R7 R9:R16">
      <formula1>C7</formula1>
    </dataValidation>
  </dataValidations>
  <hyperlinks>
    <hyperlink ref="B18" location="'Shareholding Pattern'!F14" display="Total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U12"/>
  <sheetViews>
    <sheetView workbookViewId="0">
      <selection activeCell="A14" sqref="A14"/>
    </sheetView>
  </sheetViews>
  <sheetFormatPr defaultRowHeight="15"/>
  <cols>
    <col min="1" max="1" width="39.85546875" customWidth="1"/>
    <col min="2" max="2" width="38.85546875" customWidth="1"/>
    <col min="3" max="3" width="40" customWidth="1"/>
    <col min="4" max="5" width="13.7109375" customWidth="1"/>
    <col min="6" max="6" width="14.5703125" customWidth="1"/>
    <col min="7" max="8" width="0" hidden="1" customWidth="1"/>
    <col min="9" max="9" width="15.5703125" customWidth="1"/>
    <col min="10" max="10" width="15.28515625" customWidth="1"/>
    <col min="11" max="11" width="15.42578125" customWidth="1"/>
    <col min="12" max="12" width="0" hidden="1" customWidth="1"/>
    <col min="13" max="13" width="16.42578125" customWidth="1"/>
    <col min="14" max="14" width="12.5703125" customWidth="1"/>
    <col min="15" max="17" width="0" hidden="1" customWidth="1"/>
    <col min="18" max="18" width="19.140625" customWidth="1"/>
    <col min="19" max="20" width="0" hidden="1" customWidth="1"/>
    <col min="21" max="21" width="15.42578125" customWidth="1"/>
  </cols>
  <sheetData>
    <row r="3" spans="1:21">
      <c r="A3" s="73" t="s">
        <v>151</v>
      </c>
      <c r="B3" s="73" t="s">
        <v>152</v>
      </c>
      <c r="C3" s="38" t="s">
        <v>130</v>
      </c>
      <c r="D3" s="68" t="s">
        <v>131</v>
      </c>
      <c r="E3" s="38" t="s">
        <v>153</v>
      </c>
      <c r="F3" s="68" t="s">
        <v>32</v>
      </c>
      <c r="G3" s="68" t="s">
        <v>33</v>
      </c>
      <c r="H3" s="68" t="s">
        <v>34</v>
      </c>
      <c r="I3" s="68" t="s">
        <v>35</v>
      </c>
      <c r="J3" s="68" t="s">
        <v>36</v>
      </c>
      <c r="K3" s="68" t="s">
        <v>64</v>
      </c>
      <c r="L3" s="68"/>
      <c r="M3" s="68"/>
      <c r="N3" s="68"/>
      <c r="O3" s="68" t="s">
        <v>38</v>
      </c>
      <c r="P3" s="73" t="s">
        <v>39</v>
      </c>
      <c r="Q3" s="73" t="s">
        <v>40</v>
      </c>
      <c r="R3" s="68" t="s">
        <v>145</v>
      </c>
      <c r="S3" s="68" t="s">
        <v>42</v>
      </c>
      <c r="T3" s="68"/>
      <c r="U3" s="68" t="s">
        <v>44</v>
      </c>
    </row>
    <row r="4" spans="1:21">
      <c r="A4" s="78"/>
      <c r="B4" s="78"/>
      <c r="C4" s="41"/>
      <c r="D4" s="68"/>
      <c r="E4" s="78"/>
      <c r="F4" s="68"/>
      <c r="G4" s="68"/>
      <c r="H4" s="68"/>
      <c r="I4" s="68"/>
      <c r="J4" s="68"/>
      <c r="K4" s="68" t="s">
        <v>65</v>
      </c>
      <c r="L4" s="68"/>
      <c r="M4" s="68"/>
      <c r="N4" s="68" t="s">
        <v>66</v>
      </c>
      <c r="O4" s="68"/>
      <c r="P4" s="78"/>
      <c r="Q4" s="78"/>
      <c r="R4" s="68"/>
      <c r="S4" s="68"/>
      <c r="T4" s="68"/>
      <c r="U4" s="68"/>
    </row>
    <row r="5" spans="1:21" ht="75">
      <c r="A5" s="84"/>
      <c r="B5" s="84"/>
      <c r="C5" s="43"/>
      <c r="D5" s="68"/>
      <c r="E5" s="84"/>
      <c r="F5" s="68"/>
      <c r="G5" s="68"/>
      <c r="H5" s="68"/>
      <c r="I5" s="68"/>
      <c r="J5" s="68"/>
      <c r="K5" s="83" t="s">
        <v>47</v>
      </c>
      <c r="L5" s="83" t="s">
        <v>48</v>
      </c>
      <c r="M5" s="83" t="s">
        <v>49</v>
      </c>
      <c r="N5" s="68"/>
      <c r="O5" s="68"/>
      <c r="P5" s="84"/>
      <c r="Q5" s="84"/>
      <c r="R5" s="68"/>
      <c r="S5" s="83" t="s">
        <v>50</v>
      </c>
      <c r="T5" s="83" t="s">
        <v>51</v>
      </c>
      <c r="U5" s="68"/>
    </row>
    <row r="6" spans="1:21" ht="15.75">
      <c r="A6" s="291" t="s">
        <v>78</v>
      </c>
      <c r="B6" s="292"/>
      <c r="C6" s="292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</row>
    <row r="7" spans="1:21">
      <c r="A7" s="293"/>
      <c r="B7" s="293"/>
      <c r="C7" s="294"/>
      <c r="D7" s="262"/>
      <c r="E7" s="263"/>
      <c r="F7" s="263"/>
      <c r="G7" s="264"/>
      <c r="H7" s="264"/>
      <c r="I7" s="295" t="s">
        <v>13</v>
      </c>
      <c r="J7" s="296" t="s">
        <v>13</v>
      </c>
      <c r="K7" s="297" t="str">
        <f>IF(F7="","",F7)</f>
        <v/>
      </c>
      <c r="L7" s="264"/>
      <c r="M7" s="295" t="s">
        <v>13</v>
      </c>
      <c r="N7" s="296" t="s">
        <v>13</v>
      </c>
      <c r="O7" s="264"/>
      <c r="P7" s="264"/>
      <c r="Q7" s="298" t="s">
        <v>13</v>
      </c>
      <c r="R7" s="296" t="s">
        <v>13</v>
      </c>
      <c r="S7" s="264"/>
      <c r="T7" s="296" t="s">
        <v>13</v>
      </c>
      <c r="U7" s="264"/>
    </row>
    <row r="8" spans="1:21">
      <c r="A8" s="284"/>
      <c r="B8" s="284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 t="str">
        <f>+IFERROR(IF(COUNT(M8),ROUND(M8/('[1]Shareholding Pattern'!$P$58)*100,2),""),"")</f>
        <v/>
      </c>
      <c r="O8" s="284"/>
      <c r="P8" s="284"/>
      <c r="Q8" s="284"/>
      <c r="R8" s="284"/>
      <c r="S8" s="284"/>
      <c r="T8" s="284"/>
      <c r="U8" s="284"/>
    </row>
    <row r="9" spans="1:21">
      <c r="A9" s="299" t="s">
        <v>154</v>
      </c>
      <c r="B9" s="299" t="s">
        <v>151</v>
      </c>
      <c r="C9" s="294"/>
      <c r="D9" s="300"/>
      <c r="E9" s="264">
        <v>29</v>
      </c>
      <c r="F9" s="264">
        <v>13875</v>
      </c>
      <c r="G9" s="264"/>
      <c r="H9" s="264"/>
      <c r="I9" s="301">
        <v>13875</v>
      </c>
      <c r="J9" s="302">
        <v>0.45</v>
      </c>
      <c r="K9" s="264">
        <f>IF(F9="","",F9)</f>
        <v>13875</v>
      </c>
      <c r="L9" s="264"/>
      <c r="M9" s="301">
        <v>13875</v>
      </c>
      <c r="N9" s="302">
        <v>0.45</v>
      </c>
      <c r="O9" s="264"/>
      <c r="P9" s="264"/>
      <c r="Q9" s="301" t="s">
        <v>13</v>
      </c>
      <c r="R9" s="296">
        <v>0.45</v>
      </c>
      <c r="S9" s="264"/>
      <c r="T9" s="123" t="s">
        <v>13</v>
      </c>
      <c r="U9" s="264">
        <v>8875</v>
      </c>
    </row>
    <row r="10" spans="1:21">
      <c r="A10" s="299" t="s">
        <v>155</v>
      </c>
      <c r="B10" s="299" t="s">
        <v>151</v>
      </c>
      <c r="C10" s="294"/>
      <c r="D10" s="300"/>
      <c r="E10" s="264">
        <v>111</v>
      </c>
      <c r="F10" s="264">
        <v>91607</v>
      </c>
      <c r="G10" s="264"/>
      <c r="H10" s="264"/>
      <c r="I10" s="301">
        <v>91607</v>
      </c>
      <c r="J10" s="302">
        <v>2.96</v>
      </c>
      <c r="K10" s="264">
        <f>IF(F10="","",F10)</f>
        <v>91607</v>
      </c>
      <c r="L10" s="264"/>
      <c r="M10" s="301">
        <v>91607</v>
      </c>
      <c r="N10" s="302">
        <v>2.96</v>
      </c>
      <c r="O10" s="264"/>
      <c r="P10" s="264"/>
      <c r="Q10" s="301" t="s">
        <v>13</v>
      </c>
      <c r="R10" s="296">
        <v>2.96</v>
      </c>
      <c r="S10" s="264"/>
      <c r="T10" s="123" t="s">
        <v>13</v>
      </c>
      <c r="U10" s="264">
        <v>80027</v>
      </c>
    </row>
    <row r="11" spans="1:21">
      <c r="A11" s="303"/>
      <c r="B11" s="303"/>
      <c r="C11" s="303"/>
      <c r="D11" s="303"/>
      <c r="E11" s="303"/>
      <c r="F11" s="303"/>
      <c r="G11" s="304"/>
      <c r="H11" s="304"/>
      <c r="I11" s="303"/>
      <c r="J11" s="303"/>
      <c r="K11" s="304"/>
      <c r="L11" s="304"/>
      <c r="M11" s="303"/>
      <c r="N11" s="303"/>
      <c r="O11" s="303"/>
      <c r="P11" s="303"/>
      <c r="Q11" s="303"/>
      <c r="R11" s="303"/>
      <c r="S11" s="304"/>
      <c r="T11" s="303"/>
      <c r="U11" s="305"/>
    </row>
    <row r="12" spans="1:21">
      <c r="A12" s="306"/>
      <c r="B12" s="306"/>
      <c r="C12" s="307" t="s">
        <v>144</v>
      </c>
      <c r="D12" s="307" t="s">
        <v>49</v>
      </c>
      <c r="E12" s="118">
        <v>140</v>
      </c>
      <c r="F12" s="118">
        <v>105482</v>
      </c>
      <c r="G12" s="118" t="s">
        <v>13</v>
      </c>
      <c r="H12" s="118" t="s">
        <v>13</v>
      </c>
      <c r="I12" s="118">
        <v>105482</v>
      </c>
      <c r="J12" s="296">
        <v>3.41</v>
      </c>
      <c r="K12" s="47">
        <v>105482</v>
      </c>
      <c r="L12" s="47" t="s">
        <v>13</v>
      </c>
      <c r="M12" s="47">
        <v>105482</v>
      </c>
      <c r="N12" s="296">
        <v>3.41</v>
      </c>
      <c r="O12" s="118" t="s">
        <v>13</v>
      </c>
      <c r="P12" s="118" t="s">
        <v>13</v>
      </c>
      <c r="Q12" s="118" t="s">
        <v>13</v>
      </c>
      <c r="R12" s="296">
        <v>3.41</v>
      </c>
      <c r="S12" s="118" t="s">
        <v>13</v>
      </c>
      <c r="T12" s="296" t="s">
        <v>13</v>
      </c>
      <c r="U12" s="118">
        <v>88902</v>
      </c>
    </row>
  </sheetData>
  <sheetProtection password="DB61" sheet="1" objects="1" scenarios="1" selectLockedCells="1" selectUnlockedCells="1"/>
  <mergeCells count="19">
    <mergeCell ref="P3:P5"/>
    <mergeCell ref="Q3:Q5"/>
    <mergeCell ref="R3:R5"/>
    <mergeCell ref="S3:T4"/>
    <mergeCell ref="U3:U5"/>
    <mergeCell ref="K4:M4"/>
    <mergeCell ref="N4:N5"/>
    <mergeCell ref="G3:G5"/>
    <mergeCell ref="H3:H5"/>
    <mergeCell ref="I3:I5"/>
    <mergeCell ref="J3:J5"/>
    <mergeCell ref="K3:N3"/>
    <mergeCell ref="O3:O5"/>
    <mergeCell ref="A3:A5"/>
    <mergeCell ref="B3:B5"/>
    <mergeCell ref="C3:C5"/>
    <mergeCell ref="D3:D5"/>
    <mergeCell ref="E3:E5"/>
    <mergeCell ref="F3:F5"/>
  </mergeCells>
  <dataValidations count="6">
    <dataValidation type="list" allowBlank="1" showInputMessage="1" showErrorMessage="1" sqref="A7 A9:A10">
      <formula1>$AE$1:$AZ$1</formula1>
    </dataValidation>
    <dataValidation type="list" allowBlank="1" showInputMessage="1" showErrorMessage="1" sqref="B7 B9:B10">
      <formula1>$AV$9:$AV$10</formula1>
    </dataValidation>
    <dataValidation type="textLength" operator="equal" allowBlank="1" showInputMessage="1" showErrorMessage="1" prompt="[A-Z][A-Z][A-Z][A-Z][A-Z][0-9][0-9][0-9][0-9][A-Z]&#10;&#10;In absence of PAN write : ZZZZZ9999Z" sqref="D7 D9:D10">
      <formula1>10</formula1>
    </dataValidation>
    <dataValidation type="whole" operator="greaterThanOrEqual" allowBlank="1" showInputMessage="1" showErrorMessage="1" sqref="K7:L7 O7:P7 F7:H7 O9:P10 F9:H10 K9:L10">
      <formula1>0</formula1>
    </dataValidation>
    <dataValidation type="whole" operator="lessThanOrEqual" allowBlank="1" showInputMessage="1" showErrorMessage="1" sqref="U7 U9:U10">
      <formula1>I7</formula1>
    </dataValidation>
    <dataValidation type="whole" operator="lessThanOrEqual" allowBlank="1" showInputMessage="1" showErrorMessage="1" sqref="S7 S9:S10">
      <formula1>F7</formula1>
    </dataValidation>
  </dataValidations>
  <hyperlinks>
    <hyperlink ref="D12" location="'Shareholding Pattern'!F48" display="Total"/>
    <hyperlink ref="C12" location="'Shareholding Pattern'!F48" display="Total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R12"/>
  <sheetViews>
    <sheetView tabSelected="1" workbookViewId="0">
      <selection activeCell="F14" sqref="F14"/>
    </sheetView>
  </sheetViews>
  <sheetFormatPr defaultRowHeight="15"/>
  <cols>
    <col min="1" max="1" width="7.140625" customWidth="1"/>
    <col min="2" max="2" width="35.7109375" customWidth="1"/>
    <col min="3" max="3" width="14.5703125" customWidth="1"/>
    <col min="4" max="5" width="0" hidden="1" customWidth="1"/>
    <col min="6" max="6" width="15.5703125" customWidth="1"/>
    <col min="7" max="7" width="13.5703125" customWidth="1"/>
    <col min="8" max="8" width="15.42578125" customWidth="1"/>
    <col min="9" max="9" width="0" hidden="1" customWidth="1"/>
    <col min="10" max="10" width="16.42578125" customWidth="1"/>
    <col min="11" max="11" width="9.140625" customWidth="1"/>
    <col min="12" max="14" width="0" hidden="1" customWidth="1"/>
    <col min="15" max="15" width="19.140625" customWidth="1"/>
    <col min="16" max="17" width="0" hidden="1" customWidth="1"/>
    <col min="18" max="18" width="15.42578125" customWidth="1"/>
  </cols>
  <sheetData>
    <row r="2" spans="1:18" ht="15" customHeight="1">
      <c r="A2" s="73" t="s">
        <v>129</v>
      </c>
      <c r="B2" s="68" t="s">
        <v>130</v>
      </c>
      <c r="C2" s="68" t="s">
        <v>32</v>
      </c>
      <c r="D2" s="68" t="s">
        <v>33</v>
      </c>
      <c r="E2" s="68" t="s">
        <v>34</v>
      </c>
      <c r="F2" s="68" t="s">
        <v>35</v>
      </c>
      <c r="G2" s="68" t="s">
        <v>36</v>
      </c>
      <c r="H2" s="68" t="s">
        <v>64</v>
      </c>
      <c r="I2" s="68"/>
      <c r="J2" s="68"/>
      <c r="K2" s="68"/>
      <c r="L2" s="68" t="s">
        <v>38</v>
      </c>
      <c r="M2" s="73" t="s">
        <v>39</v>
      </c>
      <c r="N2" s="73" t="s">
        <v>40</v>
      </c>
      <c r="O2" s="68" t="s">
        <v>145</v>
      </c>
      <c r="P2" s="68" t="s">
        <v>42</v>
      </c>
      <c r="Q2" s="68"/>
      <c r="R2" s="68" t="s">
        <v>44</v>
      </c>
    </row>
    <row r="3" spans="1:18">
      <c r="A3" s="78"/>
      <c r="B3" s="68"/>
      <c r="C3" s="68"/>
      <c r="D3" s="68"/>
      <c r="E3" s="68"/>
      <c r="F3" s="68"/>
      <c r="G3" s="68"/>
      <c r="H3" s="68" t="s">
        <v>65</v>
      </c>
      <c r="I3" s="68"/>
      <c r="J3" s="68"/>
      <c r="K3" s="68" t="s">
        <v>66</v>
      </c>
      <c r="L3" s="68"/>
      <c r="M3" s="78"/>
      <c r="N3" s="78"/>
      <c r="O3" s="68"/>
      <c r="P3" s="68"/>
      <c r="Q3" s="68"/>
      <c r="R3" s="68"/>
    </row>
    <row r="4" spans="1:18" ht="75">
      <c r="A4" s="84"/>
      <c r="B4" s="68"/>
      <c r="C4" s="68"/>
      <c r="D4" s="68"/>
      <c r="E4" s="68"/>
      <c r="F4" s="68"/>
      <c r="G4" s="68"/>
      <c r="H4" s="83" t="s">
        <v>47</v>
      </c>
      <c r="I4" s="83" t="s">
        <v>48</v>
      </c>
      <c r="J4" s="83" t="s">
        <v>49</v>
      </c>
      <c r="K4" s="68"/>
      <c r="L4" s="68"/>
      <c r="M4" s="84"/>
      <c r="N4" s="84"/>
      <c r="O4" s="68"/>
      <c r="P4" s="83" t="s">
        <v>50</v>
      </c>
      <c r="Q4" s="83" t="s">
        <v>51</v>
      </c>
      <c r="R4" s="68"/>
    </row>
    <row r="5" spans="1:18" ht="15.75">
      <c r="A5" s="257" t="s">
        <v>146</v>
      </c>
      <c r="B5" s="258" t="s">
        <v>147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</row>
    <row r="6" spans="1:18">
      <c r="A6" s="260"/>
      <c r="B6" s="282"/>
      <c r="C6" s="263"/>
      <c r="D6" s="264"/>
      <c r="E6" s="264"/>
      <c r="F6" s="265" t="str">
        <f>+IFERROR(IF(COUNT(C6:E6),ROUND(SUM(C6:E6),0),""),"")</f>
        <v/>
      </c>
      <c r="G6" s="266" t="str">
        <f>+IFERROR(IF(COUNT(F6),ROUND(F6/'[1]Shareholding Pattern'!$L$57*100,2),""),"")</f>
        <v/>
      </c>
      <c r="H6" s="267" t="str">
        <f>IF(C6="","",C6)</f>
        <v/>
      </c>
      <c r="I6" s="268"/>
      <c r="J6" s="269" t="str">
        <f>+IFERROR(IF(COUNT(H6:I6),ROUND(SUM(H6,I6),2),""),"")</f>
        <v/>
      </c>
      <c r="K6" s="266" t="str">
        <f>+IFERROR(IF(COUNT(J6),ROUND(J6/('[1]Shareholding Pattern'!$P$58)*100,2),""),"")</f>
        <v/>
      </c>
      <c r="L6" s="264"/>
      <c r="M6" s="264"/>
      <c r="N6" s="270" t="str">
        <f>+IFERROR(IF(COUNT(L6:M6),ROUND(SUM(L6:M6),0),""),"")</f>
        <v/>
      </c>
      <c r="O6" s="266" t="str">
        <f>+IFERROR(IF(COUNT(F6,N6),ROUND(SUM(N6,F6)/SUM('[1]Shareholding Pattern'!$L$57,'[1]Shareholding Pattern'!$T$57)*100,2),""),"")</f>
        <v/>
      </c>
      <c r="P6" s="264"/>
      <c r="Q6" s="266" t="str">
        <f>+IFERROR(IF(COUNT(P6),ROUND(SUM(P6)/SUM(F6)*100,2),""),0)</f>
        <v/>
      </c>
      <c r="R6" s="264"/>
    </row>
    <row r="7" spans="1:18">
      <c r="A7" s="283"/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</row>
    <row r="8" spans="1:18">
      <c r="A8" s="260">
        <v>1</v>
      </c>
      <c r="B8" s="285" t="s">
        <v>148</v>
      </c>
      <c r="C8" s="264">
        <v>63149</v>
      </c>
      <c r="D8" s="264"/>
      <c r="E8" s="264"/>
      <c r="F8" s="274">
        <f>+IFERROR(IF(COUNT(C8:E8),ROUND(SUM(C8:E8),0),""),"")</f>
        <v>63149</v>
      </c>
      <c r="G8" s="269">
        <f>+IFERROR(IF(COUNT(F8),ROUND(F8/'[1]Shareholding Pattern'!$L$57*100,2),""),"")</f>
        <v>2.04</v>
      </c>
      <c r="H8" s="268">
        <f>IF(C8="","",C8)</f>
        <v>63149</v>
      </c>
      <c r="I8" s="268"/>
      <c r="J8" s="275">
        <f>+IFERROR(IF(COUNT(H8:I8),ROUND(SUM(H8,I8),2),""),"")</f>
        <v>63149</v>
      </c>
      <c r="K8" s="269">
        <f>+IFERROR(IF(COUNT(J8),ROUND(J8/('[1]Shareholding Pattern'!$P$58)*100,2),""),"")</f>
        <v>2.04</v>
      </c>
      <c r="L8" s="264"/>
      <c r="M8" s="264"/>
      <c r="N8" s="274" t="str">
        <f>+IFERROR(IF(COUNT(L8:M8),ROUND(SUM(L8:M8),0),""),"")</f>
        <v/>
      </c>
      <c r="O8" s="266">
        <f>+IFERROR(IF(COUNT(F8,N8),ROUND(SUM(N8,F8)/SUM('[1]Shareholding Pattern'!$L$57,'[1]Shareholding Pattern'!$T$57)*100,2),""),"")</f>
        <v>2.04</v>
      </c>
      <c r="P8" s="264"/>
      <c r="Q8" s="275" t="str">
        <f>+IFERROR(IF(COUNT(P8),ROUND(SUM(P8)/SUM(F8)*100,2),""),0)</f>
        <v/>
      </c>
      <c r="R8" s="264">
        <v>63149</v>
      </c>
    </row>
    <row r="9" spans="1:18">
      <c r="A9" s="260">
        <v>2</v>
      </c>
      <c r="B9" s="285" t="s">
        <v>149</v>
      </c>
      <c r="C9" s="264">
        <v>37500</v>
      </c>
      <c r="D9" s="264"/>
      <c r="E9" s="264"/>
      <c r="F9" s="274">
        <f>+IFERROR(IF(COUNT(C9:E9),ROUND(SUM(C9:E9),0),""),"")</f>
        <v>37500</v>
      </c>
      <c r="G9" s="269">
        <f>+IFERROR(IF(COUNT(F9),ROUND(F9/'[1]Shareholding Pattern'!$L$57*100,2),""),"")</f>
        <v>1.21</v>
      </c>
      <c r="H9" s="268">
        <f>IF(C9="","",C9)</f>
        <v>37500</v>
      </c>
      <c r="I9" s="268"/>
      <c r="J9" s="275">
        <f>+IFERROR(IF(COUNT(H9:I9),ROUND(SUM(H9,I9),2),""),"")</f>
        <v>37500</v>
      </c>
      <c r="K9" s="269">
        <f>+IFERROR(IF(COUNT(J9),ROUND(J9/('[1]Shareholding Pattern'!$P$58)*100,2),""),"")</f>
        <v>1.21</v>
      </c>
      <c r="L9" s="264"/>
      <c r="M9" s="264"/>
      <c r="N9" s="274" t="str">
        <f>+IFERROR(IF(COUNT(L9:M9),ROUND(SUM(L9:M9),0),""),"")</f>
        <v/>
      </c>
      <c r="O9" s="266">
        <f>+IFERROR(IF(COUNT(F9,N9),ROUND(SUM(N9,F9)/SUM('[1]Shareholding Pattern'!$L$57,'[1]Shareholding Pattern'!$T$57)*100,2),""),"")</f>
        <v>1.21</v>
      </c>
      <c r="P9" s="264"/>
      <c r="Q9" s="275" t="str">
        <f>+IFERROR(IF(COUNT(P9),ROUND(SUM(P9)/SUM(F9)*100,2),""),0)</f>
        <v/>
      </c>
      <c r="R9" s="264">
        <v>37500</v>
      </c>
    </row>
    <row r="10" spans="1:18">
      <c r="A10" s="260">
        <v>3</v>
      </c>
      <c r="B10" s="285" t="s">
        <v>150</v>
      </c>
      <c r="C10" s="264">
        <v>36790</v>
      </c>
      <c r="D10" s="264"/>
      <c r="E10" s="264"/>
      <c r="F10" s="274">
        <f>+IFERROR(IF(COUNT(C10:E10),ROUND(SUM(C10:E10),0),""),"")</f>
        <v>36790</v>
      </c>
      <c r="G10" s="269">
        <f>+IFERROR(IF(COUNT(F10),ROUND(F10/'[1]Shareholding Pattern'!$L$57*100,2),""),"")</f>
        <v>1.19</v>
      </c>
      <c r="H10" s="268">
        <f>IF(C10="","",C10)</f>
        <v>36790</v>
      </c>
      <c r="I10" s="268"/>
      <c r="J10" s="275">
        <f>+IFERROR(IF(COUNT(H10:I10),ROUND(SUM(H10,I10),2),""),"")</f>
        <v>36790</v>
      </c>
      <c r="K10" s="269">
        <f>+IFERROR(IF(COUNT(J10),ROUND(J10/('[1]Shareholding Pattern'!$P$58)*100,2),""),"")</f>
        <v>1.19</v>
      </c>
      <c r="L10" s="264"/>
      <c r="M10" s="264"/>
      <c r="N10" s="274" t="str">
        <f>+IFERROR(IF(COUNT(L10:M10),ROUND(SUM(L10:M10),0),""),"")</f>
        <v/>
      </c>
      <c r="O10" s="266">
        <f>+IFERROR(IF(COUNT(F10,N10),ROUND(SUM(N10,F10)/SUM('[1]Shareholding Pattern'!$L$57,'[1]Shareholding Pattern'!$T$57)*100,2),""),"")</f>
        <v>1.19</v>
      </c>
      <c r="P10" s="264"/>
      <c r="Q10" s="275" t="str">
        <f>+IFERROR(IF(COUNT(P10),ROUND(SUM(P10)/SUM(F10)*100,2),""),0)</f>
        <v/>
      </c>
      <c r="R10" s="264">
        <v>36790</v>
      </c>
    </row>
    <row r="11" spans="1:18">
      <c r="A11" s="286"/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8"/>
    </row>
    <row r="12" spans="1:18">
      <c r="A12" s="289"/>
      <c r="B12" s="290" t="s">
        <v>144</v>
      </c>
      <c r="C12" s="186">
        <f>+IFERROR(IF(COUNT(C7:C11),ROUND(SUM(C7:C11),0),""),"")</f>
        <v>137439</v>
      </c>
      <c r="D12" s="186" t="str">
        <f>+IFERROR(IF(COUNT(D7:D11),ROUND(SUM(D7:D11),0),""),"")</f>
        <v/>
      </c>
      <c r="E12" s="186" t="str">
        <f>+IFERROR(IF(COUNT(E7:E11),ROUND(SUM(E7:E11),0),""),"")</f>
        <v/>
      </c>
      <c r="F12" s="186">
        <f>+IFERROR(IF(COUNT(F7:F11),ROUND(SUM(F7:F11),0),""),"")</f>
        <v>137439</v>
      </c>
      <c r="G12" s="266">
        <f>+IFERROR(IF(COUNT(F12),ROUND(F12/'[1]Shareholding Pattern'!$L$57*100,2),""),"")</f>
        <v>4.43</v>
      </c>
      <c r="H12" s="281">
        <f>+IFERROR(IF(COUNT(H7:H11),ROUND(SUM(H7:H11),0),""),"")</f>
        <v>137439</v>
      </c>
      <c r="I12" s="281" t="str">
        <f>+IFERROR(IF(COUNT(I7:I11),ROUND(SUM(I7:I11),0),""),"")</f>
        <v/>
      </c>
      <c r="J12" s="281">
        <f>+IFERROR(IF(COUNT(J7:J11),ROUND(SUM(J7:J11),0),""),"")</f>
        <v>137439</v>
      </c>
      <c r="K12" s="266">
        <f>+IFERROR(IF(COUNT(J12),ROUND(J12/('[1]Shareholding Pattern'!$P$58)*100,2),""),"")</f>
        <v>4.43</v>
      </c>
      <c r="L12" s="186" t="str">
        <f>+IFERROR(IF(COUNT(L7:L11),ROUND(SUM(L7:L11),0),""),"")</f>
        <v/>
      </c>
      <c r="M12" s="186" t="str">
        <f>+IFERROR(IF(COUNT(M7:M11),ROUND(SUM(M7:M11),0),""),"")</f>
        <v/>
      </c>
      <c r="N12" s="186" t="str">
        <f>+IFERROR(IF(COUNT(N7:N11),ROUND(SUM(N7:N11),0),""),"")</f>
        <v/>
      </c>
      <c r="O12" s="266">
        <f>+IFERROR(IF(COUNT(F12,N12),ROUND(SUM(N12,F12)/SUM('[1]Shareholding Pattern'!$L$57,'[1]Shareholding Pattern'!$T$57)*100,2),""),"")</f>
        <v>4.43</v>
      </c>
      <c r="P12" s="186" t="str">
        <f>+IFERROR(IF(COUNT(P7:P11),ROUND(SUM(P7:P11),0),""),"")</f>
        <v/>
      </c>
      <c r="Q12" s="266" t="str">
        <f>+IFERROR(IF(COUNT(P12),ROUND(SUM(P12)/SUM(F12)*100,2),""),0)</f>
        <v/>
      </c>
      <c r="R12" s="186">
        <f>+IFERROR(IF(COUNT(R7:R11),ROUND(SUM(R7:R11),0),""),"")</f>
        <v>137439</v>
      </c>
    </row>
  </sheetData>
  <sheetProtection password="DB61" sheet="1" objects="1" scenarios="1" selectLockedCells="1" selectUnlockedCells="1"/>
  <mergeCells count="16">
    <mergeCell ref="O2:O4"/>
    <mergeCell ref="P2:Q3"/>
    <mergeCell ref="R2:R4"/>
    <mergeCell ref="H3:J3"/>
    <mergeCell ref="K3:K4"/>
    <mergeCell ref="F2:F4"/>
    <mergeCell ref="G2:G4"/>
    <mergeCell ref="H2:K2"/>
    <mergeCell ref="L2:L4"/>
    <mergeCell ref="M2:M4"/>
    <mergeCell ref="N2:N4"/>
    <mergeCell ref="A2:A4"/>
    <mergeCell ref="B2:B4"/>
    <mergeCell ref="C2:C4"/>
    <mergeCell ref="D2:D4"/>
    <mergeCell ref="E2:E4"/>
  </mergeCells>
  <dataValidations count="3">
    <dataValidation type="whole" operator="greaterThanOrEqual" allowBlank="1" showInputMessage="1" showErrorMessage="1" sqref="L6:M6 C6:E6 H6:I6 L8:M10 H8:I10 C8:E10">
      <formula1>0</formula1>
    </dataValidation>
    <dataValidation type="whole" operator="lessThanOrEqual" allowBlank="1" showInputMessage="1" showErrorMessage="1" sqref="R6 R8:R10">
      <formula1>F6</formula1>
    </dataValidation>
    <dataValidation type="whole" operator="lessThanOrEqual" allowBlank="1" showInputMessage="1" showErrorMessage="1" sqref="P6 P8:P10">
      <formula1>C6</formula1>
    </dataValidation>
  </dataValidations>
  <hyperlinks>
    <hyperlink ref="B12" location="'Shareholding Pattern'!F44" display="Tota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Debdip</dc:creator>
  <cp:lastModifiedBy>Debdip</cp:lastModifiedBy>
  <dcterms:created xsi:type="dcterms:W3CDTF">2016-10-28T09:07:28Z</dcterms:created>
  <dcterms:modified xsi:type="dcterms:W3CDTF">2016-10-28T09:26:17Z</dcterms:modified>
</cp:coreProperties>
</file>